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40" windowWidth="15195" windowHeight="90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Лист1!$A$1:$M$295</definedName>
  </definedNames>
  <calcPr calcId="125725"/>
</workbook>
</file>

<file path=xl/calcChain.xml><?xml version="1.0" encoding="utf-8"?>
<calcChain xmlns="http://schemas.openxmlformats.org/spreadsheetml/2006/main">
  <c r="L295" i="1"/>
  <c r="J30"/>
  <c r="J25"/>
  <c r="J38"/>
  <c r="L22"/>
  <c r="L23"/>
  <c r="K22"/>
  <c r="J23"/>
  <c r="J22" s="1"/>
  <c r="K227"/>
  <c r="K290"/>
  <c r="K281"/>
  <c r="K285"/>
  <c r="K276"/>
  <c r="K271"/>
  <c r="L265"/>
  <c r="K263"/>
  <c r="L263" s="1"/>
  <c r="K264"/>
  <c r="L264" s="1"/>
  <c r="J263"/>
  <c r="J264"/>
  <c r="K261"/>
  <c r="K256"/>
  <c r="K255" s="1"/>
  <c r="K234"/>
  <c r="J256"/>
  <c r="K224"/>
  <c r="K221"/>
  <c r="K218"/>
  <c r="K215"/>
  <c r="K211"/>
  <c r="K212"/>
  <c r="K209"/>
  <c r="K199"/>
  <c r="K203"/>
  <c r="K182"/>
  <c r="K193"/>
  <c r="K194"/>
  <c r="J193"/>
  <c r="J194"/>
  <c r="L192"/>
  <c r="L195"/>
  <c r="L187"/>
  <c r="K186"/>
  <c r="K185" s="1"/>
  <c r="K191"/>
  <c r="K183"/>
  <c r="K180"/>
  <c r="K179" s="1"/>
  <c r="K174"/>
  <c r="K173" s="1"/>
  <c r="K176"/>
  <c r="K177"/>
  <c r="L170"/>
  <c r="K169"/>
  <c r="L169" s="1"/>
  <c r="J169"/>
  <c r="J168" s="1"/>
  <c r="K166"/>
  <c r="K165" s="1"/>
  <c r="K162"/>
  <c r="K163"/>
  <c r="K160"/>
  <c r="K159" s="1"/>
  <c r="K157"/>
  <c r="K156" s="1"/>
  <c r="K153"/>
  <c r="K152" s="1"/>
  <c r="K149"/>
  <c r="K150"/>
  <c r="K147"/>
  <c r="K146" s="1"/>
  <c r="K135"/>
  <c r="K136"/>
  <c r="K139"/>
  <c r="K138" s="1"/>
  <c r="K130"/>
  <c r="K131"/>
  <c r="K120"/>
  <c r="K101"/>
  <c r="K96"/>
  <c r="K83"/>
  <c r="K75"/>
  <c r="K71"/>
  <c r="K68"/>
  <c r="K57"/>
  <c r="K65"/>
  <c r="K61"/>
  <c r="K54"/>
  <c r="K41"/>
  <c r="K38" s="1"/>
  <c r="K36"/>
  <c r="K32"/>
  <c r="K28"/>
  <c r="K17"/>
  <c r="K16" s="1"/>
  <c r="K15" s="1"/>
  <c r="K293"/>
  <c r="L37"/>
  <c r="J255" l="1"/>
  <c r="L255" s="1"/>
  <c r="L256"/>
  <c r="L257"/>
  <c r="L193"/>
  <c r="L194"/>
  <c r="K56"/>
  <c r="K168"/>
  <c r="L168" s="1"/>
  <c r="K292"/>
  <c r="K289"/>
  <c r="K284"/>
  <c r="K280"/>
  <c r="K279" s="1"/>
  <c r="K266"/>
  <c r="K275"/>
  <c r="K269"/>
  <c r="K260"/>
  <c r="K259" s="1"/>
  <c r="K233"/>
  <c r="K232" s="1"/>
  <c r="K226"/>
  <c r="K223"/>
  <c r="K220"/>
  <c r="L219"/>
  <c r="K217"/>
  <c r="K214"/>
  <c r="L213"/>
  <c r="K208"/>
  <c r="K202"/>
  <c r="K201" s="1"/>
  <c r="K198"/>
  <c r="K197" s="1"/>
  <c r="K171"/>
  <c r="K190"/>
  <c r="L184"/>
  <c r="L181"/>
  <c r="L178"/>
  <c r="L175"/>
  <c r="L167"/>
  <c r="L164"/>
  <c r="L161"/>
  <c r="L158"/>
  <c r="L154"/>
  <c r="L151"/>
  <c r="L148"/>
  <c r="L140"/>
  <c r="L137"/>
  <c r="L132"/>
  <c r="L125"/>
  <c r="L121"/>
  <c r="K145"/>
  <c r="K129"/>
  <c r="K118"/>
  <c r="K119"/>
  <c r="K123"/>
  <c r="L102"/>
  <c r="L97"/>
  <c r="L84"/>
  <c r="L76"/>
  <c r="L72"/>
  <c r="L69"/>
  <c r="L66"/>
  <c r="L62"/>
  <c r="L58"/>
  <c r="L55"/>
  <c r="K70"/>
  <c r="K95"/>
  <c r="K100"/>
  <c r="K99" s="1"/>
  <c r="K98" s="1"/>
  <c r="K82"/>
  <c r="K67"/>
  <c r="K53"/>
  <c r="L49"/>
  <c r="L42"/>
  <c r="L38"/>
  <c r="L33"/>
  <c r="L29"/>
  <c r="L21"/>
  <c r="K47"/>
  <c r="K34"/>
  <c r="K31"/>
  <c r="K13"/>
  <c r="K288" l="1"/>
  <c r="K287" s="1"/>
  <c r="K52"/>
  <c r="K189"/>
  <c r="K12"/>
  <c r="K81"/>
  <c r="K155"/>
  <c r="K127" s="1"/>
  <c r="K126" s="1"/>
  <c r="K258"/>
  <c r="K207"/>
  <c r="K122"/>
  <c r="K283"/>
  <c r="K30"/>
  <c r="K231"/>
  <c r="L277"/>
  <c r="J253"/>
  <c r="J252" s="1"/>
  <c r="L235"/>
  <c r="J229"/>
  <c r="L222"/>
  <c r="J221"/>
  <c r="J218"/>
  <c r="L218" s="1"/>
  <c r="J212"/>
  <c r="L212" s="1"/>
  <c r="J205"/>
  <c r="L204"/>
  <c r="L200"/>
  <c r="J199"/>
  <c r="L199" s="1"/>
  <c r="J191"/>
  <c r="L191" s="1"/>
  <c r="J186"/>
  <c r="J183"/>
  <c r="L183" s="1"/>
  <c r="J179"/>
  <c r="L179" s="1"/>
  <c r="J177"/>
  <c r="J174"/>
  <c r="J166"/>
  <c r="L166" s="1"/>
  <c r="J163"/>
  <c r="J160"/>
  <c r="J157"/>
  <c r="J153"/>
  <c r="J150"/>
  <c r="L150" s="1"/>
  <c r="J147"/>
  <c r="J141"/>
  <c r="J139"/>
  <c r="J136"/>
  <c r="J134"/>
  <c r="J133" s="1"/>
  <c r="J131"/>
  <c r="J124"/>
  <c r="L124" s="1"/>
  <c r="J120"/>
  <c r="L120" s="1"/>
  <c r="J112"/>
  <c r="J111" s="1"/>
  <c r="J108"/>
  <c r="J107" s="1"/>
  <c r="J105"/>
  <c r="J104" s="1"/>
  <c r="J101"/>
  <c r="J96"/>
  <c r="J88"/>
  <c r="J85"/>
  <c r="J83"/>
  <c r="J82" s="1"/>
  <c r="J79"/>
  <c r="J78" s="1"/>
  <c r="J77" s="1"/>
  <c r="J75"/>
  <c r="L75" s="1"/>
  <c r="J71"/>
  <c r="J68"/>
  <c r="L68" s="1"/>
  <c r="J65"/>
  <c r="L65" s="1"/>
  <c r="J61"/>
  <c r="L61" s="1"/>
  <c r="J57"/>
  <c r="L57" s="1"/>
  <c r="J54"/>
  <c r="J48"/>
  <c r="L48" s="1"/>
  <c r="J45"/>
  <c r="J41"/>
  <c r="L41" s="1"/>
  <c r="J36"/>
  <c r="L36" s="1"/>
  <c r="J32"/>
  <c r="J28"/>
  <c r="J17"/>
  <c r="J16" s="1"/>
  <c r="J185" l="1"/>
  <c r="L185" s="1"/>
  <c r="L186"/>
  <c r="K188"/>
  <c r="K51"/>
  <c r="J220"/>
  <c r="L220" s="1"/>
  <c r="L221"/>
  <c r="J281"/>
  <c r="L282"/>
  <c r="J227"/>
  <c r="L228"/>
  <c r="J260"/>
  <c r="J259" s="1"/>
  <c r="L262"/>
  <c r="J293"/>
  <c r="L294"/>
  <c r="K117"/>
  <c r="J209"/>
  <c r="L210"/>
  <c r="J224"/>
  <c r="L225"/>
  <c r="J290"/>
  <c r="L291"/>
  <c r="J215"/>
  <c r="L216"/>
  <c r="J285"/>
  <c r="L286"/>
  <c r="J67"/>
  <c r="L67" s="1"/>
  <c r="J119"/>
  <c r="L119" s="1"/>
  <c r="J198"/>
  <c r="J203"/>
  <c r="J211"/>
  <c r="J149"/>
  <c r="L149" s="1"/>
  <c r="J217"/>
  <c r="L217" s="1"/>
  <c r="J276"/>
  <c r="K278"/>
  <c r="J47"/>
  <c r="L47" s="1"/>
  <c r="J123"/>
  <c r="J234"/>
  <c r="J271"/>
  <c r="J269" s="1"/>
  <c r="L272"/>
  <c r="J190"/>
  <c r="L190" s="1"/>
  <c r="J182"/>
  <c r="L182" s="1"/>
  <c r="J176"/>
  <c r="L176" s="1"/>
  <c r="L177"/>
  <c r="J173"/>
  <c r="L174"/>
  <c r="J165"/>
  <c r="L165" s="1"/>
  <c r="J162"/>
  <c r="L162" s="1"/>
  <c r="L163"/>
  <c r="J159"/>
  <c r="L159" s="1"/>
  <c r="L160"/>
  <c r="J156"/>
  <c r="J155" s="1"/>
  <c r="L157"/>
  <c r="J152"/>
  <c r="L152" s="1"/>
  <c r="L153"/>
  <c r="J146"/>
  <c r="J145" s="1"/>
  <c r="L147"/>
  <c r="J138"/>
  <c r="L139"/>
  <c r="J135"/>
  <c r="L135" s="1"/>
  <c r="L136"/>
  <c r="J130"/>
  <c r="L131"/>
  <c r="J100"/>
  <c r="L101"/>
  <c r="J95"/>
  <c r="L95" s="1"/>
  <c r="L96"/>
  <c r="L82"/>
  <c r="L83"/>
  <c r="J70"/>
  <c r="L70" s="1"/>
  <c r="L71"/>
  <c r="J53"/>
  <c r="L53" s="1"/>
  <c r="L54"/>
  <c r="J34"/>
  <c r="L34" s="1"/>
  <c r="J31"/>
  <c r="L31" s="1"/>
  <c r="L32"/>
  <c r="J27"/>
  <c r="L17"/>
  <c r="K196"/>
  <c r="J56"/>
  <c r="L56" s="1"/>
  <c r="J180"/>
  <c r="L180" s="1"/>
  <c r="J261"/>
  <c r="L261" s="1"/>
  <c r="L173" l="1"/>
  <c r="J171"/>
  <c r="J129"/>
  <c r="J127" s="1"/>
  <c r="L138"/>
  <c r="K50"/>
  <c r="J284"/>
  <c r="L285"/>
  <c r="J289"/>
  <c r="L290"/>
  <c r="J208"/>
  <c r="L209"/>
  <c r="J226"/>
  <c r="L226" s="1"/>
  <c r="L227"/>
  <c r="J122"/>
  <c r="L122" s="1"/>
  <c r="L123"/>
  <c r="L276"/>
  <c r="J275"/>
  <c r="L275" s="1"/>
  <c r="L203"/>
  <c r="J202"/>
  <c r="L155"/>
  <c r="L30"/>
  <c r="J118"/>
  <c r="L118" s="1"/>
  <c r="J197"/>
  <c r="L198"/>
  <c r="J292"/>
  <c r="L292" s="1"/>
  <c r="L293"/>
  <c r="L271"/>
  <c r="J233"/>
  <c r="L234"/>
  <c r="J214"/>
  <c r="L214" s="1"/>
  <c r="L215"/>
  <c r="J223"/>
  <c r="L223" s="1"/>
  <c r="L224"/>
  <c r="L260"/>
  <c r="J280"/>
  <c r="L281"/>
  <c r="J189"/>
  <c r="L189" s="1"/>
  <c r="L156"/>
  <c r="L145"/>
  <c r="L146"/>
  <c r="L130"/>
  <c r="J99"/>
  <c r="L100"/>
  <c r="J81"/>
  <c r="L81" s="1"/>
  <c r="J52"/>
  <c r="J26"/>
  <c r="J15"/>
  <c r="L16"/>
  <c r="M188"/>
  <c r="M287"/>
  <c r="M278"/>
  <c r="M258"/>
  <c r="M231"/>
  <c r="M196"/>
  <c r="M126"/>
  <c r="L211"/>
  <c r="L105"/>
  <c r="L104" s="1"/>
  <c r="L253"/>
  <c r="L252" s="1"/>
  <c r="L134"/>
  <c r="L133" s="1"/>
  <c r="L229"/>
  <c r="L108"/>
  <c r="L107" s="1"/>
  <c r="L141"/>
  <c r="L205"/>
  <c r="L112"/>
  <c r="L111" s="1"/>
  <c r="J207" l="1"/>
  <c r="L207" s="1"/>
  <c r="J51"/>
  <c r="J117"/>
  <c r="L117" s="1"/>
  <c r="L289"/>
  <c r="J288"/>
  <c r="J279"/>
  <c r="L280"/>
  <c r="J232"/>
  <c r="L233"/>
  <c r="L208"/>
  <c r="J283"/>
  <c r="L283" s="1"/>
  <c r="L284"/>
  <c r="L259"/>
  <c r="J266"/>
  <c r="L269"/>
  <c r="L197"/>
  <c r="J201"/>
  <c r="L201" s="1"/>
  <c r="L202"/>
  <c r="J188"/>
  <c r="L188" s="1"/>
  <c r="L171"/>
  <c r="L129"/>
  <c r="J98"/>
  <c r="L99"/>
  <c r="L51"/>
  <c r="L52"/>
  <c r="J13"/>
  <c r="L13" s="1"/>
  <c r="L15"/>
  <c r="L266" l="1"/>
  <c r="J258"/>
  <c r="J287"/>
  <c r="L287" s="1"/>
  <c r="L288"/>
  <c r="J278"/>
  <c r="L278" s="1"/>
  <c r="L279"/>
  <c r="J231"/>
  <c r="L231" s="1"/>
  <c r="L232"/>
  <c r="J196"/>
  <c r="L196" s="1"/>
  <c r="L258"/>
  <c r="J126"/>
  <c r="L127"/>
  <c r="L98"/>
  <c r="J94"/>
  <c r="J24"/>
  <c r="J12"/>
  <c r="L12" l="1"/>
  <c r="L126"/>
  <c r="J50"/>
  <c r="J295" s="1"/>
  <c r="L28"/>
  <c r="K27"/>
  <c r="L27" s="1"/>
  <c r="K26" l="1"/>
  <c r="L26" s="1"/>
  <c r="L50"/>
  <c r="K25" l="1"/>
  <c r="K24" s="1"/>
  <c r="L25" l="1"/>
  <c r="L24"/>
  <c r="K295"/>
</calcChain>
</file>

<file path=xl/sharedStrings.xml><?xml version="1.0" encoding="utf-8"?>
<sst xmlns="http://schemas.openxmlformats.org/spreadsheetml/2006/main" count="911" uniqueCount="424">
  <si>
    <t xml:space="preserve">                                                                                                 </t>
  </si>
  <si>
    <t>к Решению</t>
  </si>
  <si>
    <t>Муниципального совета МО №65</t>
  </si>
  <si>
    <t>№ п.п.</t>
  </si>
  <si>
    <t>Наименование разделов</t>
  </si>
  <si>
    <t>Код ГРБС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</si>
  <si>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</si>
  <si>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</si>
  <si>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</si>
  <si>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</si>
  <si>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Вид расходов</t>
  </si>
  <si>
    <t>1.</t>
  </si>
  <si>
    <t>1.1.</t>
  </si>
  <si>
    <t>ФУНКЦИОНИРОВАНИЕ ВЫСШЕГО ДОЛЖНОСТНОГО ЛИЦА СУБЪЕКТА  РОССИЙСКОЙ ФЕДЕРАЦИИ И МУНИЦИПАЛЬНОГО ОБРАЗОВАНИЯ</t>
  </si>
  <si>
    <t>0102</t>
  </si>
  <si>
    <t>1.1.1.</t>
  </si>
  <si>
    <t xml:space="preserve">РАСХОДЫ НА  СОДЕРЖАНИЕ  ГЛАВЫ МУНИЦИПАЛЬНОГО ОБРАЗОВАНИЯ </t>
  </si>
  <si>
    <t>0020100</t>
  </si>
  <si>
    <t>ГЛАВА МУНИЦИПАЛЬНОГО ОБРАЗОВАНИЯ</t>
  </si>
  <si>
    <t>010</t>
  </si>
  <si>
    <t>Выполнение функций органами местного самоуправления</t>
  </si>
  <si>
    <t>1.1.1.1.1.</t>
  </si>
  <si>
    <t>Заработная плата главы законодательной власти органа местного самоуправления</t>
  </si>
  <si>
    <t>1.1.1.1.2</t>
  </si>
  <si>
    <t xml:space="preserve">Прочие выплаты главе законодательной власти органа местного самоуправления </t>
  </si>
  <si>
    <t>1.1.1.1.3</t>
  </si>
  <si>
    <t>Начисления на оплату труда главы законодательной власти органа местного самоуправления</t>
  </si>
  <si>
    <t>0103</t>
  </si>
  <si>
    <t>0020400</t>
  </si>
  <si>
    <t>005</t>
  </si>
  <si>
    <t>ДЕПУТАТЫ, ОСУЩЕСТВЛЯЮЩИЕ СВОЮ ДЕЯТЕЛЬНОСТЬ НА ПОСТОЯННОЙ ОСНОВЕ</t>
  </si>
  <si>
    <t>027</t>
  </si>
  <si>
    <t>0104</t>
  </si>
  <si>
    <t>ГЛАВА МЕСТНОЙ АДМИНИСТРАЦИИ (ИСПОЛНИТЕЛЬНО-РАСПОРЯДИТЕЛЬНОГО ОРГАНА МУНИЦИПАЛЬНОГО ОБРАЗОВАНИЯ №65)</t>
  </si>
  <si>
    <t>042</t>
  </si>
  <si>
    <t>СОДЕРЖАНИЕ И ОБЕСПЕЧЕНИЕ ДЕЯТЕЛЬНОСТИ МЕСТНОЙ АДМИНИСТРАЦИИ ПО РЕШЕНИЮ ВОПРОСОВ МЕСТНОГО ЗНАЧЕНИЯ</t>
  </si>
  <si>
    <t>Поступление нефинансовых активов</t>
  </si>
  <si>
    <t>РЕЗЕРВНЫЕ ФОНДЫ</t>
  </si>
  <si>
    <t>184</t>
  </si>
  <si>
    <t>РЕЗЕРВНЫЙ ФОНД МЕСТНОЙ АДМИНИСТРАЦИИ</t>
  </si>
  <si>
    <t xml:space="preserve">ДРУГИЕ ОБЩЕГОСУДАРСТВЕННЫЕ ВОПРОСЫ </t>
  </si>
  <si>
    <t>0114</t>
  </si>
  <si>
    <t>500</t>
  </si>
  <si>
    <t>929</t>
  </si>
  <si>
    <t>Безвозвратные и безвозмездные перечисления организациям за исключением государственных и муниципальных организаций</t>
  </si>
  <si>
    <t>0920101</t>
  </si>
  <si>
    <t>2.</t>
  </si>
  <si>
    <t>НАЦИОНАЛЬНАЯ  БЕЗОПАСНОСТЬ И ПРАВООХРАНИТЕЛЬНАЯ ДЕЯТЕЛЬНОСТЬ</t>
  </si>
  <si>
    <t>0300</t>
  </si>
  <si>
    <t>0309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</si>
  <si>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</si>
  <si>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</si>
  <si>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</si>
  <si>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</si>
  <si>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</si>
  <si>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</si>
  <si>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</si>
  <si>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</si>
  <si>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</si>
  <si>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Расходы на исполнение целевой программы по благоустройству дворовых территорий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</si>
  <si>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</si>
  <si>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</si>
  <si>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>Установка, содержание и ремонт ограждений газонов</t>
  </si>
  <si>
    <t>Обустройство и содержание спортивных площадок</t>
  </si>
  <si>
    <t>Уборка территорий, водных акваторий, тупиков и проездов</t>
  </si>
  <si>
    <t>ОЗЕЛЕНЕНИЕ ТЕРРИТОРИЙ МУНИЦИПАЛЬНОГО ОБРАЗОВАНИЯ МО №65</t>
  </si>
  <si>
    <t>0707</t>
  </si>
  <si>
    <t>КУЛЬТУРА</t>
  </si>
  <si>
    <t>0801</t>
  </si>
  <si>
    <t>ОРГАНИЗАЦИЯ МЕСТНЫХ И УЧАСТИЕ В ОРГАНИЗАЦИИ И ПРОВЕДЕНИИ ГОРОДСКИХ ПРАЗДНИЧНЫХ И ИНЫХ ЗРЕЛИЩНЫХ МЕРОПРИЯТИЙ</t>
  </si>
  <si>
    <t>ПЕРИОДИЧЕСКАЯ ПЕЧАТЬ И ИЗДАТЕЛЬСТВА</t>
  </si>
  <si>
    <t>СОДЕРЖАНИЕ РЕБЕНКА В СЕМЬЕ ОПЕКУНА И ПРЕМНОЙ СЕМЬЕ</t>
  </si>
  <si>
    <t>5201301</t>
  </si>
  <si>
    <t>1004</t>
  </si>
  <si>
    <t>МУНИЦИПАЛЬНЫЕ ЦЕЛЕВЫЕ ПРОГРАММЫ ПО ПОВЫШЕНИЮ УРОВНЯ ЗАЩИЩЕННОСТИ ЖИЛИЩНОГО ФОНДА НА ТЕРРИТОРИИ МО №65</t>
  </si>
  <si>
    <t>РАЗМЕЩЕНИЕ МУНИЦИПАЛЬНОГО ЗАКАЗА</t>
  </si>
  <si>
    <t>965</t>
  </si>
  <si>
    <t>0920200</t>
  </si>
  <si>
    <t>ПРОВЕДЕНИЕ МЕРОПРИЯТИЙ ПО УЧАСТИЮ В ДЕЯТЕЛЬНОСТИ ПО ПРОФИЛАКТИКЕ ПРАВОНАРУШЕНИЙ В САНКТ-ПЕТЕРБУРГЕ В ФОРМАХ И ПОРЯДКЕ, УСТАНОВЛЕННЫХ ЗАКОНОДАТЕЛЬСТВОМ СПБ</t>
  </si>
  <si>
    <t>ПРОВЕДЕНИЕ МЕРОПРИЯТИЙ ПО УЧАСТИЮ В РЕАЛИЗАЦИИ МЕР ПО ПРОФИЛАКТИКЕ ДОРОЖНО-ТРАНСПОРТНОГО ТРАВМАТИЗМА НА ТЕРРИТОРИИ МУНИЦИПАЛЬНОГО ОБРАЗОВАНИЯ №65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</si>
  <si>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</si>
  <si>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</si>
  <si>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МЕСТНАЯ АДМИНИСТРАЦИЯ МУНИЦИПАЛЬНОГО ОБРАЗОВАНИЯ МУНИЦИПАЛЬНОГО ОКРУГА №65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</si>
  <si>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</si>
  <si>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0111</t>
  </si>
  <si>
    <t>ОХРАНА СЕМЬИ И ДЕТСТВА</t>
  </si>
  <si>
    <t>МАССОВЫЙ СПОРТ</t>
  </si>
  <si>
    <t>1202</t>
  </si>
  <si>
    <t>0401</t>
  </si>
  <si>
    <t>ОБЩЕЭКОНОМИЧЕСКИЕ ВОПРОСЫ</t>
  </si>
  <si>
    <t>0709</t>
  </si>
  <si>
    <t>ДРУГИЕ ВОПРОСЫ В ОБЛАСТИ ОБРАЗОВАНИЯ</t>
  </si>
  <si>
    <t>Организация работ по компенсационному озеленению</t>
  </si>
  <si>
    <t>КОМПЕНСАЦИЯ ДЕПУТАТАМ, ОСУЩЕСТВЛЯЮЩИМ СВОИ ПОЛНОМОЧИЯ НА НЕПОСТОЯННОЙ ОСНОВЕ</t>
  </si>
  <si>
    <t>ФОРМИРОВАНИЕ И РАЗМЕЩЕНИЕ МУНИЦИПАЛЬНОГО ЗАКАЗА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</si>
  <si>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</si>
  <si>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Резервные средства</t>
  </si>
  <si>
    <t>870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</si>
  <si>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</si>
  <si>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Текущий ремонт придомовых территорий и дворовых территории, включая проезды и въезды, пешеходные дорожки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</si>
  <si>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 № 65</t>
  </si>
  <si>
    <t>Оборудование контейнерных площадок на дворовых территориях МО №65</t>
  </si>
  <si>
    <t>Ликвидация несанкционированных свалок бытовых отходов, мусора</t>
  </si>
  <si>
    <t>Создание зон отдыха, в том числе обустройство, содержание и уборка территорий детских площадок</t>
  </si>
  <si>
    <t xml:space="preserve">ФОРМИРОВАНИЕ АРХИВНОГО ФОНДА МУНИЦИПАЛЬНОГО ОБРАЗОВАНИЯ №65 </t>
  </si>
  <si>
    <t>БЛАГОУСТРОЙСТВО ПРИДОМОВЫХ ТЕРРИТОРИЙ И ДВОРОВЫХ ТЕРРИТОРИЙ</t>
  </si>
  <si>
    <t>БЛАГОУСТРОЙСТВО ТЕРРИТОРИИ МУНИЦИПАЛЬНОГО ОБРАЗОВАНИЯ №65, СВЯЗАННОЕ С ОБЕСПЕЧЕНИЕМ САНИТАРНОГО БЛАГОПОЛУЧИЯ НАСЕЛЕНИЯ</t>
  </si>
  <si>
    <t>ПРОЧИЕ МЕРОПРИЯТИЯ В ОБЛАСТИ БЛАГОУСТРОЙСТВА</t>
  </si>
  <si>
    <t>ОПУБЛИКОВАНИЕ МУНИЦИПАЛЬНЫХ ПРАВОВЫХ АКТОВ, ИНОЙ ИНФОРМАЦИИ</t>
  </si>
  <si>
    <t xml:space="preserve">Обустройство, содержание и уборка территорий спортивных площадок </t>
  </si>
  <si>
    <t>Устройство искусственных неровностей на проездах и въездах на придомовых территориях и дворовых территориях</t>
  </si>
  <si>
    <t>РАСХОДЫ НА ОРГАНИЗАЦИЮ ЭЛЕКТРОННОГО ВЗАИМОДЕЙСТВИЯ МО С ИСПОЛНИТЕЛЬНЫМИ ОРГАНАМИ ГОСУДАРСТВЕННОЙ ВЛАСТИ САНКТ-ПЕТЕРБУРГА</t>
  </si>
  <si>
    <t>Закупка товаров, работ, услуг в сфере информационно-коммуникационных технологий</t>
  </si>
  <si>
    <t>0705</t>
  </si>
  <si>
    <t>244</t>
  </si>
  <si>
    <t>ПРОФЕССИОНАЛЬНАЯ ПОДГОТОВКА, ПЕРЕПОДГОТОВКА И ПОВЫШЕНИЕ КВАЛИФИКАЦИИ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</si>
  <si>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</si>
  <si>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</si>
  <si>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</si>
  <si>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Выполнение оформления к праздничным мероприятиям на территории муниципального образования №65</t>
  </si>
  <si>
    <t>4280101</t>
  </si>
  <si>
    <t>ОРГАНИЗАЦИЯ И ПРОВЕДЕНИЕ ДОСУГОВЫХ МЕРОПРИЯТИЙ ДЛЯ ЖИТЕЛЕЙ, ПРОЖИВАЮЩИХ НА ТЕРРИТОРИИ МУНИЦИПАЛЬНОГО ОБРАЗОВАНИЯ №65</t>
  </si>
  <si>
    <t>3.</t>
  </si>
  <si>
    <t>4.</t>
  </si>
  <si>
    <t>4.1.</t>
  </si>
  <si>
    <t>5.</t>
  </si>
  <si>
    <t>6.</t>
  </si>
  <si>
    <t>7.</t>
  </si>
  <si>
    <t>8.</t>
  </si>
  <si>
    <t>9.</t>
  </si>
  <si>
    <t>ДРУГИЕ ВОПРОСЫ В ОБЛАСТИ ЗДРАВООХРАНЕНИЯ</t>
  </si>
  <si>
    <t>РАСХОДЫ НА ДИСПАНСЕРИЗАЦИЮ МУНИЦИПАЛЬНЫХ СЛУЖАЩИХ</t>
  </si>
  <si>
    <t>0909</t>
  </si>
  <si>
    <t>4690001</t>
  </si>
  <si>
    <t>Фонд оплаты труда муниципальных органов и взносы  по обязательному социальному страхованию</t>
  </si>
  <si>
    <t>Иные выплаты персоналу муниципальных органов, за исключением фонда оплаты труда</t>
  </si>
  <si>
    <t>Прочая закупка товаров, работ и услуг для  обеспечения муниципальных нужд</t>
  </si>
  <si>
    <t>3.3.1.1.</t>
  </si>
  <si>
    <t>3.3.1.2.</t>
  </si>
  <si>
    <t>3.3.2.1.</t>
  </si>
  <si>
    <t>3.3.2.2.</t>
  </si>
  <si>
    <t>0028002</t>
  </si>
  <si>
    <t>Иные закупки товаров, работ и услуг для обеспечения муниципальных нужд</t>
  </si>
  <si>
    <t>Уплата налогов, сборов и иных платежей</t>
  </si>
  <si>
    <t>240</t>
  </si>
  <si>
    <t>850</t>
  </si>
  <si>
    <t>Публичные нормативные социальные выплаты гражданам</t>
  </si>
  <si>
    <t>РАСХОДЫ НА ПРОФЕССИОНАЛЬНУЮ ПОДГОТОВКУ, ПЕРЕПОДГОТОВКУ И ПОВЫШЕНИЯ КВАЛИФИКАЦИИ МУНИЦИПАЛЬНЫХ СЛУЖАЩИХ</t>
  </si>
  <si>
    <t>РАСХОДЫ НА ОРГАНИЗАЦИЮ ПОДГОТОВКИ, ПЕРЕПОДГОТОВКИ И ПОВЫШЕНИЯ КВАЛИФИКАЦИИ ВЫБОРНЫХ ДОЛЖНОСТНЫХ ЛИЦ МЕСТНОГО САМОУПРАВЛЕНИЯ, ДЕПУТАТОВ И МУНИЦИПАЛЬНЫХ СЛУЖАЩИХ ПРЕДСТАВИТЕЛЬНОГО ОРГАНА МУНИЦИПАЛЬНОГО ОБРАЗОВАНИЯ</t>
  </si>
  <si>
    <t>ОБЩЕГОСУДАРСТВЕННЫЕ ВОПРОСЫ</t>
  </si>
  <si>
    <t>0100</t>
  </si>
  <si>
    <t>1.1.1.1.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</si>
  <si>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</si>
  <si>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</si>
  <si>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II</t>
  </si>
  <si>
    <t>1.2.</t>
  </si>
  <si>
    <t>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</si>
  <si>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</si>
  <si>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1.2.1.1.</t>
  </si>
  <si>
    <t>Расходы на выплаты персоналу государственных (муниципальных) органов</t>
  </si>
  <si>
    <t>1.2.1.1.1.</t>
  </si>
  <si>
    <t>1.2.2.</t>
  </si>
  <si>
    <t>1.2.2.1.</t>
  </si>
  <si>
    <t>1.2.2.1.1.</t>
  </si>
  <si>
    <t>1.2.3.</t>
  </si>
  <si>
    <t>1.2.3.1.</t>
  </si>
  <si>
    <t>1.2.3.1.1.</t>
  </si>
  <si>
    <t>Иные бюджетные ассигнования</t>
  </si>
  <si>
    <t>НАЦИОНАЛЬНАЯ БЕЗОПАСНОСТЬ И ПРАВООХРАНИТЕЛЬНАЯ ДЕЯТЕЛЬНОСТЬ</t>
  </si>
  <si>
    <t>2190300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</si>
  <si>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</si>
  <si>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</si>
  <si>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0400</t>
  </si>
  <si>
    <t>ОБРАЗОВАНИЕ</t>
  </si>
  <si>
    <t>0700</t>
  </si>
  <si>
    <t>КУЛЬТУРА, КИНЕМАТОГРАФИЯ</t>
  </si>
  <si>
    <t>0800</t>
  </si>
  <si>
    <t>СОЦИАЛЬНАЯ ПОЛИТИКА</t>
  </si>
  <si>
    <t>1000</t>
  </si>
  <si>
    <t>Социальное обеспечение и иные выплаты населению</t>
  </si>
  <si>
    <t>ФИЗИЧЕСКАЯ КУЛЬТУРА И СПОРТ</t>
  </si>
  <si>
    <t>1100</t>
  </si>
  <si>
    <t>1102</t>
  </si>
  <si>
    <t>СРЕДСТВА МАССОВОЙ ИНФОРМАЦИИ</t>
  </si>
  <si>
    <t>1200</t>
  </si>
  <si>
    <t>ИТОГО</t>
  </si>
  <si>
    <t>1.1.2.</t>
  </si>
  <si>
    <t>1.1.2.1.</t>
  </si>
  <si>
    <t>1.1.2.1.1.</t>
  </si>
  <si>
    <t>1.1.2.2.</t>
  </si>
  <si>
    <t>1.1.2.2.1.</t>
  </si>
  <si>
    <t>1.1.2.3.</t>
  </si>
  <si>
    <t>1.1.2.3.1.</t>
  </si>
  <si>
    <t>1.1.3.</t>
  </si>
  <si>
    <t>1.1.3.1</t>
  </si>
  <si>
    <t>1.1.3.1.1.</t>
  </si>
  <si>
    <t>1.2.1.1.1</t>
  </si>
  <si>
    <t>1.3.</t>
  </si>
  <si>
    <t>1.3.1.</t>
  </si>
  <si>
    <t>1.3.1.1.</t>
  </si>
  <si>
    <t>1.3.2.</t>
  </si>
  <si>
    <t>1.3.2.1.</t>
  </si>
  <si>
    <t>1.3.2.1.1.</t>
  </si>
  <si>
    <t>2.1.</t>
  </si>
  <si>
    <t>2.1.1.</t>
  </si>
  <si>
    <t>2.1.1.1.</t>
  </si>
  <si>
    <t>2.1.1.1.1.</t>
  </si>
  <si>
    <t>3.1.</t>
  </si>
  <si>
    <t>3.1.1.</t>
  </si>
  <si>
    <t>3.1.1.1.</t>
  </si>
  <si>
    <t>3.1.1.1.1.</t>
  </si>
  <si>
    <t>4.1.1.</t>
  </si>
  <si>
    <t>4.1.1.1.</t>
  </si>
  <si>
    <t>4.1.1.1.1.</t>
  </si>
  <si>
    <t>4.1.1.1.1.1.</t>
  </si>
  <si>
    <t>4.1.1.2.</t>
  </si>
  <si>
    <t>4.1.1.2.1.</t>
  </si>
  <si>
    <t>4.1.1.2.1.1.</t>
  </si>
  <si>
    <t>4.1.1.3.</t>
  </si>
  <si>
    <t>4.1.1.3.1</t>
  </si>
  <si>
    <t>4.1.1.3.1.1.</t>
  </si>
  <si>
    <t>4.1.2.</t>
  </si>
  <si>
    <t>4.1.2.1.</t>
  </si>
  <si>
    <t>4.1.2.1.1.</t>
  </si>
  <si>
    <t>4.1.2.1.1.1.</t>
  </si>
  <si>
    <t>4.1.2.2.</t>
  </si>
  <si>
    <t>4.1.2.2.1.</t>
  </si>
  <si>
    <t>4.1.2.2.1.1.</t>
  </si>
  <si>
    <t>4.1.3.</t>
  </si>
  <si>
    <t>4.1.3.1.</t>
  </si>
  <si>
    <t>4.1.3.1.1.</t>
  </si>
  <si>
    <t>4.1.3.1.1.1.</t>
  </si>
  <si>
    <t>4.1.3.2.</t>
  </si>
  <si>
    <t>4.1.3.2.1.</t>
  </si>
  <si>
    <t>4.1.3.2.1.1.</t>
  </si>
  <si>
    <t>4.1.3.3.</t>
  </si>
  <si>
    <t>4.1.3.3.1.</t>
  </si>
  <si>
    <t>4.1.3.3.1.1.</t>
  </si>
  <si>
    <t>4.1.4.</t>
  </si>
  <si>
    <t>4.1.4.1.</t>
  </si>
  <si>
    <t>4.1.4.1.1.</t>
  </si>
  <si>
    <t>4.1.4.1.1.1.</t>
  </si>
  <si>
    <t>4.1.4.2.</t>
  </si>
  <si>
    <t>4.1.4.2.1.</t>
  </si>
  <si>
    <t>4.1.4.2.1.1.</t>
  </si>
  <si>
    <t>4.1.5.</t>
  </si>
  <si>
    <t>4.1.5.1.</t>
  </si>
  <si>
    <t>4.1.5.1.1.</t>
  </si>
  <si>
    <t>4.1.6.</t>
  </si>
  <si>
    <t>4.1.6.1.</t>
  </si>
  <si>
    <t>4.1.6.1.1.</t>
  </si>
  <si>
    <t>5.1.</t>
  </si>
  <si>
    <t>5.1.1.</t>
  </si>
  <si>
    <t>5.1.1.1.</t>
  </si>
  <si>
    <t>5.1.1.1.1.</t>
  </si>
  <si>
    <t>6.1.</t>
  </si>
  <si>
    <t>6.1.1.</t>
  </si>
  <si>
    <t>6.1.1.1.</t>
  </si>
  <si>
    <t>6.1.1.1.1.</t>
  </si>
  <si>
    <t>7.1.</t>
  </si>
  <si>
    <t>7.1.1.</t>
  </si>
  <si>
    <t>7.1.1.1.</t>
  </si>
  <si>
    <t>7.1.1.1.1.</t>
  </si>
  <si>
    <t>8.1.</t>
  </si>
  <si>
    <t>8.1.1.</t>
  </si>
  <si>
    <t>8.1.1.1.</t>
  </si>
  <si>
    <t>8.1.1.1.1.</t>
  </si>
  <si>
    <t>9.1.</t>
  </si>
  <si>
    <t>9.1.1.</t>
  </si>
  <si>
    <t>9.1.1.1.</t>
  </si>
  <si>
    <t>9.1.1.1.1.</t>
  </si>
  <si>
    <t>1.3.1.1.1.</t>
  </si>
  <si>
    <t>4.1.2.3.</t>
  </si>
  <si>
    <t>4.1.2.3.1.</t>
  </si>
  <si>
    <t>4.1.2.3.1.1.</t>
  </si>
  <si>
    <t>I</t>
  </si>
  <si>
    <t>ОРГАНИЗАЦИЯ И ПРОВЕДЕНИЕ ДОСУГОВЫХ МЕРОПРИЯТИЙ ДЛЯ ЖИТЕЛЕЙ  МУНИЦИПАЛЬНОГО ОБРАЗОВАНИЯ №65 (ДОСУГОВЫЕ МЕРОПРИЯТИЯ ДЛЯ ДЕТЕЙ И ПОДРОСТКОВ)</t>
  </si>
  <si>
    <t xml:space="preserve">ПРОВЕДЕНИЕ РАБОТ ПО ВОЕННО-ПАТРИОТИЧЕСКОМУ ВОСПИТАНИЮ ГРАЖДАН </t>
  </si>
  <si>
    <t>4.1.3.4.</t>
  </si>
  <si>
    <t>4.1.3.4.1.</t>
  </si>
  <si>
    <t>4.1.3.4.1.1.</t>
  </si>
  <si>
    <t>ИЗБИРАТЕЛЬНАЯ КОМИССИЯ МУНИЦИПАЛЬНОГО ОБРАЗОВАНИЯ МУНИЦИПАЛЬНЫЙ ОКРУГ №65</t>
  </si>
  <si>
    <t xml:space="preserve"> ОБЕСПЕЧЕНИЕ ПРОВЕДЕНИЯ ВЫБОРОВ И РЕФЕРЕНДУМОВ</t>
  </si>
  <si>
    <t>0107</t>
  </si>
  <si>
    <t>ИЗБИРАТЕЛЬНАЯ КОМИССИЯ МУНИЦИПАЛЬНОГО ОБРАЗОВАНИЯ</t>
  </si>
  <si>
    <t>III</t>
  </si>
  <si>
    <t>ОБЕСПЕЧЕНИЕ УСЛОВИЙ ДЛЯ РАЗВИТИЯ НА ТЕРРИТОРИИ МУНИЦИПАЛЬНОГО ОБРАЗОВАНИЯ  МАССОВОГО СПОРТА</t>
  </si>
  <si>
    <t>ОБЕСПЕЧЕНИЕ УСЛОВИЙ ДЛЯ РАЗВИТИЯ НА ТЕРРИТОРИИ МУНИЦИПАЛЬНОГО ОБРАЗОВАНИЯ ФИЗИЧЕСКОЙ КУЛЬТУРЫ</t>
  </si>
  <si>
    <t>8.2.</t>
  </si>
  <si>
    <t>1.2.4.</t>
  </si>
  <si>
    <t>1.2.4.1.</t>
  </si>
  <si>
    <t>1.2.4.1.1.</t>
  </si>
  <si>
    <t>МУНИЦИПАЛЬНЫЙ СОВЕТ МУНИЦИПАЛЬНОГО ОБРАЗОВАНИЯ МУНИЦИПАЛЬНЫЙ ОКРУГ №65</t>
  </si>
  <si>
    <t>4.1.4.3.</t>
  </si>
  <si>
    <t>4.1.4.3.1.</t>
  </si>
  <si>
    <t>ОХРАНА ОКРУЖАЮЩЕЙ СРЕДЫ</t>
  </si>
  <si>
    <t>0600</t>
  </si>
  <si>
    <t>0605</t>
  </si>
  <si>
    <t>ДРУГИЕ ВОПРОСЫ В ОБЛАСТИ ОХРАНЫ ОКРУЖАЮЩЕЙ СРЕДЫ</t>
  </si>
  <si>
    <t>РАСХОДЫ НА ДРУГИЕ ВОПРОСЫ В ОБЛАСТИ ОХРАНЫ ОКРУЖАЮЩЕЙ СРЕДЫ</t>
  </si>
  <si>
    <t>6.2.</t>
  </si>
  <si>
    <t>6.2.1.</t>
  </si>
  <si>
    <t>6.2.1.1.</t>
  </si>
  <si>
    <t>6.2.1.1.1.</t>
  </si>
  <si>
    <t>6.3.</t>
  </si>
  <si>
    <t>6.3.1.</t>
  </si>
  <si>
    <t>6.3.1.1.</t>
  </si>
  <si>
    <t>6.3.1.1.1.</t>
  </si>
  <si>
    <t>6.3.2.</t>
  </si>
  <si>
    <t>6.3.2.1.</t>
  </si>
  <si>
    <t>6.3.2.1.1.</t>
  </si>
  <si>
    <t>6.3.3.</t>
  </si>
  <si>
    <t>6.3.3.1.</t>
  </si>
  <si>
    <t>6.3.3.1.1.</t>
  </si>
  <si>
    <t>6.3.4.</t>
  </si>
  <si>
    <t>6.3.4.1.</t>
  </si>
  <si>
    <t>6.3.4.1.1.</t>
  </si>
  <si>
    <t>6.3.5.</t>
  </si>
  <si>
    <t>6.3.5.1.</t>
  </si>
  <si>
    <t>6.3.5.1.1.</t>
  </si>
  <si>
    <t>7.1.2.</t>
  </si>
  <si>
    <t>7.1.2.1.</t>
  </si>
  <si>
    <t>7.1.2.1.1.</t>
  </si>
  <si>
    <t>8.2.1.</t>
  </si>
  <si>
    <t>8.2.1.1.</t>
  </si>
  <si>
    <t>8.2.2.</t>
  </si>
  <si>
    <t>8.2.2.1.</t>
  </si>
  <si>
    <t>8.2.2.1.1.</t>
  </si>
  <si>
    <t>9.2.</t>
  </si>
  <si>
    <t>9.1.2.</t>
  </si>
  <si>
    <t>9.1.2.1.</t>
  </si>
  <si>
    <t>9.1.2.1.1.</t>
  </si>
  <si>
    <t>10.</t>
  </si>
  <si>
    <t>10.1.</t>
  </si>
  <si>
    <t>10.1.1.</t>
  </si>
  <si>
    <t>10.1.1.1.</t>
  </si>
  <si>
    <t>10.1.1.1.1.</t>
  </si>
  <si>
    <t>10.2.1</t>
  </si>
  <si>
    <t>10.2.1.1.</t>
  </si>
  <si>
    <t>10.2.1.1.1.</t>
  </si>
  <si>
    <t>4.1.4.3.1.1.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</si>
  <si>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</si>
  <si>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</si>
  <si>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</si>
  <si>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</si>
  <si>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благоустройство территории муниципального образования за счет субсидий из бюджета Санкт-Петербурга</t>
  </si>
  <si>
    <t>2.1.2.</t>
  </si>
  <si>
    <t>2.1.2.1.</t>
  </si>
  <si>
    <t>2.1.2.1.1.</t>
  </si>
  <si>
    <t>3.2.</t>
  </si>
  <si>
    <t>3.2.1.</t>
  </si>
  <si>
    <t>3.2.1.1.</t>
  </si>
  <si>
    <t>3.2.1.1.1.</t>
  </si>
  <si>
    <t>ДРУГИЕ ВОПРОСЫ В ОБЛАСТИ НАЦИОНАЛЬНОЙ ЭКОНОМИКИ</t>
  </si>
  <si>
    <t>0412</t>
  </si>
  <si>
    <t xml:space="preserve">СОДЕЙСТВИЕ РАЗВИТИЮ МАЛОГО БИЗНЕСА НА ТЕРРИТОРИИ МУНИЦИПАЛЬНОГО ОБРАЗОВАНИЯ МО №65 </t>
  </si>
  <si>
    <t>ПРОВЕДЕНИЕ МЕРОПРИЯТИЙ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ОБРАЗОВАНИЙ №65</t>
  </si>
  <si>
    <t>ПРОВЕДЕНИЕ МЕРОПРИЯТИЙ ПО УЧАСТИЮ В ДЕЯТЕЛЬНОСТИ ПО ПРОФИЛАКТИКЕ ПРАВОНАРУШЕНИЙ В САНКТ-ПЕТЕРБУРГЕ</t>
  </si>
  <si>
    <t>6.3.6.</t>
  </si>
  <si>
    <t>6.3.6.1.</t>
  </si>
  <si>
    <t>6.3.6.1.1.</t>
  </si>
  <si>
    <t>1.1.4.</t>
  </si>
  <si>
    <t>1.1.4.1.</t>
  </si>
  <si>
    <t>1.1.4.1.1.</t>
  </si>
  <si>
    <t>1.1.4.2.</t>
  </si>
  <si>
    <t>1.1.4.2.1.</t>
  </si>
  <si>
    <t>8.2.1.1.1.</t>
  </si>
  <si>
    <t>0200000051</t>
  </si>
  <si>
    <t>0020000011</t>
  </si>
  <si>
    <t>0020000023</t>
  </si>
  <si>
    <t>0020000022</t>
  </si>
  <si>
    <t>0020000021</t>
  </si>
  <si>
    <t>0920000441</t>
  </si>
  <si>
    <t>0020000031</t>
  </si>
  <si>
    <t>0020000032</t>
  </si>
  <si>
    <t>0700000061</t>
  </si>
  <si>
    <t>0920000071</t>
  </si>
  <si>
    <t>0920000072</t>
  </si>
  <si>
    <t>5100000101</t>
  </si>
  <si>
    <t>3450000121</t>
  </si>
  <si>
    <t>5050000231</t>
  </si>
  <si>
    <t>5120000241</t>
  </si>
  <si>
    <t>4570000251</t>
  </si>
  <si>
    <t>4570000252</t>
  </si>
  <si>
    <t>09200G0100</t>
  </si>
  <si>
    <t>00200G0850</t>
  </si>
  <si>
    <t>51100G0860</t>
  </si>
  <si>
    <t>51100G0870</t>
  </si>
  <si>
    <t>ПЕРИОДИЧЕСКИЕ ИЗДАНИЯ, УЧРЕЖДЕННЫЕ ИСПОЛНИТЕЛЬНЫМИ ОРГАНАМИ МЕСТНОГО САМОУПРАВЛЕНИЯ</t>
  </si>
  <si>
    <t>МОЛОДЕЖНАЯ ПОЛИТИКА</t>
  </si>
  <si>
    <t>Утверждено</t>
  </si>
  <si>
    <t>Исполнено</t>
  </si>
  <si>
    <t>% исполнения</t>
  </si>
  <si>
    <t>Показатели расходов бюджета по ведомственной структуре расходов бюджета</t>
  </si>
  <si>
    <t>тыс.руб.</t>
  </si>
  <si>
    <t>Приложение № 3</t>
  </si>
  <si>
    <t>4.1.3.5.</t>
  </si>
  <si>
    <t>4.1.3.5.1.</t>
  </si>
  <si>
    <t>4.1.3.5.1.1.</t>
  </si>
  <si>
    <t>Организация санитарных рубок, а также удаление аварийных, больных деревьев и кустарников в отношении зеленых насаждений общего пользования местного значения</t>
  </si>
  <si>
    <t>Закупка товаров, работ и услуг для обеспечения государственных (муниципальных) нужд</t>
  </si>
  <si>
    <t>60000S1010</t>
  </si>
  <si>
    <t>Расходы на благоустройство территории муниципального образования, софинансируемые за счет средств местного бюджета</t>
  </si>
  <si>
    <t>60000М1010</t>
  </si>
  <si>
    <t>4.1.7.</t>
  </si>
  <si>
    <t>4.1.7.1.</t>
  </si>
  <si>
    <t>4.1.7.1.1.</t>
  </si>
  <si>
    <t xml:space="preserve"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
</t>
  </si>
  <si>
    <t>РАСХОДЫ НА ПРЕДОСТАВЛЕНИЕ ПЕНСИИ ЗА ВЫСЛУГУ ЛЕТ ЛИЦАМ, ЗАМЕЩАВШИМ  ДОЛЖНОСТИ МУНИЦИПАЛЬНОЙ СЛУЖБЫ</t>
  </si>
  <si>
    <t>5050000232</t>
  </si>
  <si>
    <t>8.1.2.</t>
  </si>
  <si>
    <t>8.1.2.1.</t>
  </si>
  <si>
    <t>8.1.2.1.1.</t>
  </si>
  <si>
    <t>1.1.1.2.</t>
  </si>
  <si>
    <t>1.1.1.2.1.</t>
  </si>
  <si>
    <t>СОДЕРЖАНИЕ И ОБЕСПЕЧЕНИЕ ДЕЯТЕЛЬНОСТИ ПРЕДСТАВИТЕЛЬНОГО ОРГАНА МУНИЦИПАЛЬНОГО ОБРАЗОВАНИЯ</t>
  </si>
  <si>
    <t>Участие в профилактике терроризма и экстремизма, а также в минимизации и(или) ликвидации последствий проявления терроризма и экстремизма на территории муниципального образования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</si>
  <si>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</si>
  <si>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 xml:space="preserve">ОРГАНИЗАЦИЯ И ПРОВЕДЕНИЕ ДОСУГОВЫХ МЕРОПРИЯТИЙ ДЛЯ ЖИТЕЛЕЙ МУНИЦИПАЛЬНОГО ОБРАЗОВАНИЯ №65 </t>
  </si>
  <si>
    <t>Проведение подготовки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</si>
  <si>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РАСХОДЫ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 ГРАЖДАН В ВОЗРАСТЕ ОТ 18 ДО 20 ЛЕТ, ИМЕЮЩИХ СРЕДНЕЕ ПРОФЕССИОНАЛЬНОЕ ОБРАЗОВАНИЕ И ИЩУЩИХ РАБОТУ ВПЕРВЫЕ</t>
  </si>
  <si>
    <t xml:space="preserve">Озеленение территорий зеленых насаждений общего пользования  местного значения </t>
  </si>
  <si>
    <t>Содержание территорий зеленых насаждений общего пользования  местного значения</t>
  </si>
  <si>
    <t xml:space="preserve">Организация учета зеленых насаждений искусственного происхождения и иных элементов благоустройства, расположенных на территориях зеленых насаждений общего пользования  местного значения 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</si>
</sst>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%"/>
  </numFmts>
  <fonts count="19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.5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 Cyr"/>
      <charset val="204"/>
    </font>
    <font>
      <b/>
      <i/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/>
    <xf numFmtId="0" fontId="6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165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5" fillId="0" borderId="0" xfId="0" applyFont="1"/>
    <xf numFmtId="0" fontId="5" fillId="0" borderId="0" xfId="0" applyFont="1" applyFill="1"/>
    <xf numFmtId="164" fontId="11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12" fillId="0" borderId="0" xfId="0" applyFont="1"/>
    <xf numFmtId="164" fontId="13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3" fillId="0" borderId="3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2" fillId="2" borderId="0" xfId="0" applyFont="1" applyFill="1"/>
    <xf numFmtId="0" fontId="3" fillId="2" borderId="0" xfId="0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0" fontId="1" fillId="2" borderId="0" xfId="0" applyFont="1" applyFill="1" applyAlignment="1"/>
    <xf numFmtId="0" fontId="18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4" fontId="5" fillId="2" borderId="1" xfId="0" applyNumberFormat="1" applyFont="1" applyFill="1" applyBorder="1" applyAlignment="1">
      <alignment vertical="center"/>
    </xf>
    <xf numFmtId="14" fontId="2" fillId="2" borderId="1" xfId="0" applyNumberFormat="1" applyFont="1" applyFill="1" applyBorder="1" applyAlignment="1">
      <alignment vertical="center"/>
    </xf>
    <xf numFmtId="166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justify" vertical="center" wrapText="1"/>
    </xf>
    <xf numFmtId="49" fontId="10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6" fontId="2" fillId="2" borderId="0" xfId="0" applyNumberFormat="1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vertical="center" wrapText="1"/>
    </xf>
    <xf numFmtId="16" fontId="1" fillId="2" borderId="1" xfId="0" applyNumberFormat="1" applyFont="1" applyFill="1" applyBorder="1" applyAlignment="1">
      <alignment vertical="center"/>
    </xf>
    <xf numFmtId="0" fontId="14" fillId="2" borderId="0" xfId="0" applyFont="1" applyFill="1" applyAlignment="1">
      <alignment wrapText="1"/>
    </xf>
    <xf numFmtId="49" fontId="1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2" fillId="2" borderId="1" xfId="0" applyFont="1" applyFill="1" applyBorder="1" applyAlignment="1"/>
    <xf numFmtId="16" fontId="5" fillId="2" borderId="1" xfId="0" applyNumberFormat="1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/>
    </xf>
    <xf numFmtId="16" fontId="2" fillId="2" borderId="1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/>
    <xf numFmtId="0" fontId="2" fillId="2" borderId="0" xfId="0" applyFont="1" applyFill="1" applyAlignment="1">
      <alignment horizontal="center"/>
    </xf>
    <xf numFmtId="164" fontId="17" fillId="2" borderId="1" xfId="0" applyNumberFormat="1" applyFont="1" applyFill="1" applyBorder="1" applyAlignment="1">
      <alignment horizontal="center" vertical="center" wrapText="1"/>
    </xf>
    <xf numFmtId="166" fontId="17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8"/>
  <sheetViews>
    <sheetView tabSelected="1" view="pageBreakPreview" zoomScaleNormal="100" zoomScaleSheetLayoutView="100" workbookViewId="0">
      <selection activeCell="E5" sqref="E5:L5"/>
    </sheetView>
  </sheetViews>
  <sheetFormatPr defaultColWidth="9.140625" defaultRowHeight="12.75"/>
  <cols>
    <col min="1" max="1" width="8.7109375" style="53" customWidth="1"/>
    <col min="2" max="2" width="72.28515625" style="54" customWidth="1"/>
    <col min="3" max="3" width="5.7109375" style="54" customWidth="1"/>
    <col min="4" max="4" width="9.7109375" style="54" customWidth="1"/>
    <col min="5" max="5" width="12.28515625" style="54" customWidth="1"/>
    <col min="6" max="6" width="0.28515625" style="54" hidden="1" customWidth="1"/>
    <col min="7" max="7" width="0.140625" style="54" hidden="1" customWidth="1"/>
    <col min="8" max="8" width="7.42578125" style="54" customWidth="1"/>
    <col min="9" max="9" width="12" style="59" hidden="1" customWidth="1"/>
    <col min="10" max="10" width="15.85546875" style="59" customWidth="1"/>
    <col min="11" max="11" width="14.85546875" style="59" customWidth="1"/>
    <col min="12" max="12" width="19.85546875" style="60" customWidth="1"/>
    <col min="13" max="13" width="11.7109375" style="1" hidden="1" customWidth="1"/>
    <col min="14" max="14" width="11.7109375" style="1" customWidth="1"/>
    <col min="15" max="15" width="9.42578125" style="37" customWidth="1"/>
    <col min="16" max="16" width="9.5703125" style="25" customWidth="1"/>
    <col min="17" max="16384" width="9.140625" style="2"/>
  </cols>
  <sheetData>
    <row r="1" spans="1:14" ht="15.75">
      <c r="E1" s="55"/>
      <c r="F1" s="55"/>
      <c r="G1" s="55"/>
      <c r="H1" s="55"/>
      <c r="I1" s="56"/>
      <c r="J1" s="56"/>
      <c r="K1" s="56"/>
      <c r="L1" s="56" t="s">
        <v>395</v>
      </c>
    </row>
    <row r="2" spans="1:14" ht="15.75" hidden="1">
      <c r="E2" s="55"/>
      <c r="F2" s="55"/>
      <c r="G2" s="55"/>
      <c r="H2" s="55"/>
      <c r="I2" s="56"/>
      <c r="J2" s="56"/>
      <c r="K2" s="56"/>
      <c r="L2" s="55"/>
    </row>
    <row r="3" spans="1:14" ht="13.5" customHeight="1">
      <c r="A3" s="57" t="s">
        <v>0</v>
      </c>
      <c r="E3" s="55"/>
      <c r="F3" s="55"/>
      <c r="G3" s="55"/>
      <c r="H3" s="55"/>
      <c r="I3" s="56"/>
      <c r="J3" s="56"/>
      <c r="K3" s="56"/>
      <c r="L3" s="55" t="s">
        <v>1</v>
      </c>
    </row>
    <row r="4" spans="1:14" ht="15.75">
      <c r="A4" s="57" t="s">
        <v>0</v>
      </c>
      <c r="E4" s="55"/>
      <c r="F4" s="55"/>
      <c r="G4" s="55"/>
      <c r="H4" s="55"/>
      <c r="I4" s="56"/>
      <c r="J4" s="56"/>
      <c r="K4" s="56"/>
      <c r="L4" s="55" t="s">
        <v>2</v>
      </c>
    </row>
    <row r="5" spans="1:14" ht="15.75">
      <c r="A5" s="57"/>
      <c r="E5" s="134"/>
      <c r="F5" s="134"/>
      <c r="G5" s="134"/>
      <c r="H5" s="134"/>
      <c r="I5" s="134"/>
      <c r="J5" s="134"/>
      <c r="K5" s="134"/>
      <c r="L5" s="134"/>
    </row>
    <row r="6" spans="1:14" ht="15.7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</row>
    <row r="7" spans="1:14" ht="15.75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</row>
    <row r="8" spans="1:14" ht="20.25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1:14" ht="18" customHeight="1">
      <c r="A9" s="137" t="s">
        <v>393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</row>
    <row r="10" spans="1:14" ht="18.75" customHeight="1">
      <c r="A10" s="58" t="s">
        <v>394</v>
      </c>
    </row>
    <row r="11" spans="1:14" ht="42.75" customHeight="1">
      <c r="A11" s="61" t="s">
        <v>3</v>
      </c>
      <c r="B11" s="62" t="s">
        <v>4</v>
      </c>
      <c r="C11" s="63" t="s">
        <v>5</v>
      </c>
      <c r="D11" s="63" t="s">
        <v>6</v>
      </c>
      <c r="E11" s="63" t="s">
        <v>7</v>
      </c>
      <c r="F11" s="63" t="s">
        <v>8</v>
      </c>
      <c r="G11" s="63" t="s">
        <v>9</v>
      </c>
      <c r="H11" s="63" t="s">
        <v>10</v>
      </c>
      <c r="I11" s="64"/>
      <c r="J11" s="63" t="s">
        <v>390</v>
      </c>
      <c r="K11" s="64" t="s">
        <v>391</v>
      </c>
      <c r="L11" s="63" t="s">
        <v>392</v>
      </c>
      <c r="M11" s="3"/>
      <c r="N11" s="38"/>
    </row>
    <row r="12" spans="1:14" ht="31.5">
      <c r="A12" s="65" t="s">
        <v>275</v>
      </c>
      <c r="B12" s="66" t="s">
        <v>281</v>
      </c>
      <c r="C12" s="67">
        <v>913</v>
      </c>
      <c r="D12" s="68"/>
      <c r="E12" s="69"/>
      <c r="F12" s="70"/>
      <c r="G12" s="67"/>
      <c r="H12" s="67"/>
      <c r="I12" s="71"/>
      <c r="J12" s="72">
        <f>J13</f>
        <v>1046.7</v>
      </c>
      <c r="K12" s="72">
        <f>K13</f>
        <v>1046.7</v>
      </c>
      <c r="L12" s="73">
        <f>K12/J12</f>
        <v>1</v>
      </c>
      <c r="M12" s="5"/>
      <c r="N12" s="39"/>
    </row>
    <row r="13" spans="1:14" ht="21" customHeight="1">
      <c r="A13" s="74" t="s">
        <v>11</v>
      </c>
      <c r="B13" s="75" t="s">
        <v>149</v>
      </c>
      <c r="C13" s="62">
        <v>913</v>
      </c>
      <c r="D13" s="76" t="s">
        <v>150</v>
      </c>
      <c r="E13" s="62"/>
      <c r="F13" s="76"/>
      <c r="G13" s="62"/>
      <c r="H13" s="62"/>
      <c r="I13" s="77"/>
      <c r="J13" s="78">
        <f>J15</f>
        <v>1046.7</v>
      </c>
      <c r="K13" s="78">
        <f>K15</f>
        <v>1046.7</v>
      </c>
      <c r="L13" s="89">
        <f>SUM(K13/J13)</f>
        <v>1</v>
      </c>
      <c r="M13" s="6"/>
      <c r="N13" s="40"/>
    </row>
    <row r="14" spans="1:14" ht="0.75" hidden="1" customHeight="1">
      <c r="A14" s="74" t="s">
        <v>15</v>
      </c>
      <c r="B14" s="75" t="s">
        <v>16</v>
      </c>
      <c r="C14" s="62">
        <v>929</v>
      </c>
      <c r="D14" s="76" t="s">
        <v>14</v>
      </c>
      <c r="E14" s="76" t="s">
        <v>17</v>
      </c>
      <c r="F14" s="76"/>
      <c r="G14" s="62"/>
      <c r="H14" s="62"/>
      <c r="I14" s="35"/>
      <c r="J14" s="35"/>
      <c r="K14" s="35"/>
      <c r="L14" s="51"/>
      <c r="M14" s="4"/>
      <c r="N14" s="41"/>
    </row>
    <row r="15" spans="1:14" ht="21" customHeight="1">
      <c r="A15" s="74" t="s">
        <v>12</v>
      </c>
      <c r="B15" s="75" t="s">
        <v>282</v>
      </c>
      <c r="C15" s="62">
        <v>913</v>
      </c>
      <c r="D15" s="76" t="s">
        <v>283</v>
      </c>
      <c r="E15" s="62"/>
      <c r="F15" s="76"/>
      <c r="G15" s="62"/>
      <c r="H15" s="62"/>
      <c r="I15" s="77"/>
      <c r="J15" s="78">
        <f>J16</f>
        <v>1046.7</v>
      </c>
      <c r="K15" s="78">
        <f>K16</f>
        <v>1046.7</v>
      </c>
      <c r="L15" s="89">
        <f>SUM(K15/J15)</f>
        <v>1</v>
      </c>
      <c r="M15" s="6"/>
      <c r="N15" s="40"/>
    </row>
    <row r="16" spans="1:14" ht="28.5" customHeight="1">
      <c r="A16" s="79" t="s">
        <v>15</v>
      </c>
      <c r="B16" s="80" t="s">
        <v>284</v>
      </c>
      <c r="C16" s="81">
        <v>913</v>
      </c>
      <c r="D16" s="82" t="s">
        <v>283</v>
      </c>
      <c r="E16" s="82" t="s">
        <v>367</v>
      </c>
      <c r="F16" s="82" t="s">
        <v>19</v>
      </c>
      <c r="G16" s="81">
        <v>210</v>
      </c>
      <c r="H16" s="81"/>
      <c r="I16" s="36"/>
      <c r="J16" s="36">
        <f>J17+J22</f>
        <v>1046.7</v>
      </c>
      <c r="K16" s="36">
        <f>K17+K22</f>
        <v>1046.7</v>
      </c>
      <c r="L16" s="52">
        <f>SUM(K16/J16)</f>
        <v>1</v>
      </c>
      <c r="M16" s="10"/>
      <c r="N16" s="42"/>
    </row>
    <row r="17" spans="1:14" ht="48" customHeight="1">
      <c r="A17" s="83" t="s">
        <v>151</v>
      </c>
      <c r="B17" s="84" t="s">
        <v>157</v>
      </c>
      <c r="C17" s="81">
        <v>913</v>
      </c>
      <c r="D17" s="82" t="s">
        <v>283</v>
      </c>
      <c r="E17" s="82" t="s">
        <v>367</v>
      </c>
      <c r="F17" s="82"/>
      <c r="G17" s="81"/>
      <c r="H17" s="81">
        <v>100</v>
      </c>
      <c r="I17" s="35"/>
      <c r="J17" s="35">
        <f>J21</f>
        <v>1029.7</v>
      </c>
      <c r="K17" s="35">
        <f>K21</f>
        <v>1029.7</v>
      </c>
      <c r="L17" s="51">
        <f>SUM(K17/J17)</f>
        <v>1</v>
      </c>
      <c r="M17" s="4"/>
      <c r="N17" s="41"/>
    </row>
    <row r="18" spans="1:14" ht="28.5" hidden="1" customHeight="1">
      <c r="A18" s="74" t="s">
        <v>21</v>
      </c>
      <c r="B18" s="85" t="s">
        <v>22</v>
      </c>
      <c r="C18" s="81">
        <v>929</v>
      </c>
      <c r="D18" s="82" t="s">
        <v>14</v>
      </c>
      <c r="E18" s="82" t="s">
        <v>17</v>
      </c>
      <c r="F18" s="82" t="s">
        <v>19</v>
      </c>
      <c r="G18" s="81">
        <v>211</v>
      </c>
      <c r="H18" s="81">
        <v>500</v>
      </c>
      <c r="I18" s="35"/>
      <c r="J18" s="35"/>
      <c r="K18" s="35"/>
      <c r="L18" s="51"/>
      <c r="M18" s="4"/>
      <c r="N18" s="41"/>
    </row>
    <row r="19" spans="1:14" ht="28.5" hidden="1" customHeight="1">
      <c r="A19" s="74" t="s">
        <v>23</v>
      </c>
      <c r="B19" s="85" t="s">
        <v>24</v>
      </c>
      <c r="C19" s="81">
        <v>929</v>
      </c>
      <c r="D19" s="82" t="s">
        <v>14</v>
      </c>
      <c r="E19" s="82" t="s">
        <v>17</v>
      </c>
      <c r="F19" s="82" t="s">
        <v>19</v>
      </c>
      <c r="G19" s="81">
        <v>212</v>
      </c>
      <c r="H19" s="81">
        <v>500</v>
      </c>
      <c r="I19" s="35"/>
      <c r="J19" s="35"/>
      <c r="K19" s="35"/>
      <c r="L19" s="51"/>
      <c r="M19" s="4"/>
      <c r="N19" s="41"/>
    </row>
    <row r="20" spans="1:14" ht="26.25" hidden="1" customHeight="1">
      <c r="A20" s="74" t="s">
        <v>25</v>
      </c>
      <c r="B20" s="85" t="s">
        <v>26</v>
      </c>
      <c r="C20" s="81">
        <v>929</v>
      </c>
      <c r="D20" s="82" t="s">
        <v>14</v>
      </c>
      <c r="E20" s="82" t="s">
        <v>17</v>
      </c>
      <c r="F20" s="82" t="s">
        <v>19</v>
      </c>
      <c r="G20" s="81">
        <v>213</v>
      </c>
      <c r="H20" s="81">
        <v>500</v>
      </c>
      <c r="I20" s="35"/>
      <c r="J20" s="35"/>
      <c r="K20" s="35"/>
      <c r="L20" s="51"/>
      <c r="M20" s="4"/>
      <c r="N20" s="41"/>
    </row>
    <row r="21" spans="1:14" ht="19.5" customHeight="1">
      <c r="A21" s="83" t="s">
        <v>21</v>
      </c>
      <c r="B21" s="84" t="s">
        <v>159</v>
      </c>
      <c r="C21" s="81">
        <v>913</v>
      </c>
      <c r="D21" s="82" t="s">
        <v>283</v>
      </c>
      <c r="E21" s="82" t="s">
        <v>367</v>
      </c>
      <c r="F21" s="82"/>
      <c r="G21" s="81"/>
      <c r="H21" s="81">
        <v>120</v>
      </c>
      <c r="I21" s="35"/>
      <c r="J21" s="35">
        <v>1029.7</v>
      </c>
      <c r="K21" s="35">
        <v>1029.7</v>
      </c>
      <c r="L21" s="51">
        <f>SUM(K21/J21)</f>
        <v>1</v>
      </c>
      <c r="M21" s="4"/>
      <c r="N21" s="41"/>
    </row>
    <row r="22" spans="1:14" ht="19.5" customHeight="1">
      <c r="A22" s="132" t="s">
        <v>413</v>
      </c>
      <c r="B22" s="123" t="s">
        <v>400</v>
      </c>
      <c r="C22" s="127">
        <v>913</v>
      </c>
      <c r="D22" s="126" t="s">
        <v>283</v>
      </c>
      <c r="E22" s="126" t="s">
        <v>367</v>
      </c>
      <c r="F22" s="126"/>
      <c r="G22" s="127"/>
      <c r="H22" s="127">
        <v>200</v>
      </c>
      <c r="I22" s="133"/>
      <c r="J22" s="4">
        <f>J23</f>
        <v>17</v>
      </c>
      <c r="K22" s="35">
        <f>K23</f>
        <v>17</v>
      </c>
      <c r="L22" s="51">
        <f t="shared" ref="L22:L23" si="0">SUM(K22/J22)</f>
        <v>1</v>
      </c>
      <c r="M22" s="4"/>
      <c r="N22" s="41"/>
    </row>
    <row r="23" spans="1:14" ht="27" customHeight="1">
      <c r="A23" s="132" t="s">
        <v>414</v>
      </c>
      <c r="B23" s="123" t="s">
        <v>153</v>
      </c>
      <c r="C23" s="125">
        <v>913</v>
      </c>
      <c r="D23" s="124" t="s">
        <v>283</v>
      </c>
      <c r="E23" s="124" t="s">
        <v>367</v>
      </c>
      <c r="F23" s="124"/>
      <c r="G23" s="125"/>
      <c r="H23" s="125">
        <v>240</v>
      </c>
      <c r="I23" s="4"/>
      <c r="J23" s="4">
        <f>5+8+4</f>
        <v>17</v>
      </c>
      <c r="K23" s="35">
        <v>17</v>
      </c>
      <c r="L23" s="51">
        <f t="shared" si="0"/>
        <v>1</v>
      </c>
      <c r="M23" s="4"/>
      <c r="N23" s="41"/>
    </row>
    <row r="24" spans="1:14" ht="31.5">
      <c r="A24" s="65" t="s">
        <v>154</v>
      </c>
      <c r="B24" s="86" t="s">
        <v>292</v>
      </c>
      <c r="C24" s="67">
        <v>929</v>
      </c>
      <c r="D24" s="68"/>
      <c r="E24" s="69"/>
      <c r="F24" s="70"/>
      <c r="G24" s="67"/>
      <c r="H24" s="67"/>
      <c r="I24" s="71"/>
      <c r="J24" s="72">
        <f>J25</f>
        <v>2957.9</v>
      </c>
      <c r="K24" s="72">
        <f>K25</f>
        <v>2957.8</v>
      </c>
      <c r="L24" s="73">
        <f>K24/J24</f>
        <v>0.99996619223097472</v>
      </c>
      <c r="M24" s="5"/>
      <c r="N24" s="39"/>
    </row>
    <row r="25" spans="1:14" ht="21" customHeight="1">
      <c r="A25" s="74" t="s">
        <v>11</v>
      </c>
      <c r="B25" s="75" t="s">
        <v>149</v>
      </c>
      <c r="C25" s="62">
        <v>929</v>
      </c>
      <c r="D25" s="76" t="s">
        <v>150</v>
      </c>
      <c r="E25" s="62"/>
      <c r="F25" s="76"/>
      <c r="G25" s="62"/>
      <c r="H25" s="62"/>
      <c r="I25" s="77"/>
      <c r="J25" s="78">
        <f>J26+J30</f>
        <v>2957.9</v>
      </c>
      <c r="K25" s="78">
        <f>SUM(K26+K30)</f>
        <v>2957.8</v>
      </c>
      <c r="L25" s="89">
        <f>K25/J25</f>
        <v>0.99996619223097472</v>
      </c>
      <c r="M25" s="6"/>
      <c r="N25" s="40"/>
    </row>
    <row r="26" spans="1:14" ht="26.25" customHeight="1">
      <c r="A26" s="74" t="s">
        <v>12</v>
      </c>
      <c r="B26" s="75" t="s">
        <v>13</v>
      </c>
      <c r="C26" s="62">
        <v>929</v>
      </c>
      <c r="D26" s="76" t="s">
        <v>14</v>
      </c>
      <c r="E26" s="62"/>
      <c r="F26" s="76"/>
      <c r="G26" s="62"/>
      <c r="H26" s="62"/>
      <c r="I26" s="77"/>
      <c r="J26" s="78">
        <f t="shared" ref="J26:K28" si="1">J27</f>
        <v>1213.7</v>
      </c>
      <c r="K26" s="78">
        <f t="shared" si="1"/>
        <v>1213.7</v>
      </c>
      <c r="L26" s="89">
        <f>K26/J26</f>
        <v>1</v>
      </c>
      <c r="M26" s="6"/>
      <c r="N26" s="40"/>
    </row>
    <row r="27" spans="1:14" ht="14.25" customHeight="1">
      <c r="A27" s="79" t="s">
        <v>15</v>
      </c>
      <c r="B27" s="85" t="s">
        <v>18</v>
      </c>
      <c r="C27" s="81">
        <v>929</v>
      </c>
      <c r="D27" s="82" t="s">
        <v>14</v>
      </c>
      <c r="E27" s="82" t="s">
        <v>368</v>
      </c>
      <c r="F27" s="82" t="s">
        <v>19</v>
      </c>
      <c r="G27" s="81">
        <v>210</v>
      </c>
      <c r="H27" s="81"/>
      <c r="I27" s="36"/>
      <c r="J27" s="36">
        <f t="shared" si="1"/>
        <v>1213.7</v>
      </c>
      <c r="K27" s="36">
        <f t="shared" si="1"/>
        <v>1213.7</v>
      </c>
      <c r="L27" s="52">
        <f>SUM(K27/J27)</f>
        <v>1</v>
      </c>
      <c r="M27" s="10"/>
      <c r="N27" s="42"/>
    </row>
    <row r="28" spans="1:14" ht="48" customHeight="1">
      <c r="A28" s="83" t="s">
        <v>151</v>
      </c>
      <c r="B28" s="84" t="s">
        <v>157</v>
      </c>
      <c r="C28" s="81">
        <v>929</v>
      </c>
      <c r="D28" s="82" t="s">
        <v>14</v>
      </c>
      <c r="E28" s="82" t="s">
        <v>368</v>
      </c>
      <c r="F28" s="82"/>
      <c r="G28" s="81"/>
      <c r="H28" s="81">
        <v>100</v>
      </c>
      <c r="I28" s="35"/>
      <c r="J28" s="35">
        <f t="shared" si="1"/>
        <v>1213.7</v>
      </c>
      <c r="K28" s="35">
        <f t="shared" si="1"/>
        <v>1213.7</v>
      </c>
      <c r="L28" s="51">
        <f>SUM(K28/J28)</f>
        <v>1</v>
      </c>
      <c r="M28" s="4"/>
      <c r="N28" s="41"/>
    </row>
    <row r="29" spans="1:14" ht="19.5" customHeight="1">
      <c r="A29" s="83" t="s">
        <v>21</v>
      </c>
      <c r="B29" s="84" t="s">
        <v>159</v>
      </c>
      <c r="C29" s="81">
        <v>929</v>
      </c>
      <c r="D29" s="82" t="s">
        <v>14</v>
      </c>
      <c r="E29" s="82" t="s">
        <v>368</v>
      </c>
      <c r="F29" s="82"/>
      <c r="G29" s="81"/>
      <c r="H29" s="81">
        <v>120</v>
      </c>
      <c r="I29" s="35"/>
      <c r="J29" s="35">
        <v>1213.7</v>
      </c>
      <c r="K29" s="35">
        <v>1213.7</v>
      </c>
      <c r="L29" s="51">
        <f>SUM(K29/J29)</f>
        <v>1</v>
      </c>
      <c r="M29" s="4"/>
      <c r="N29" s="41"/>
    </row>
    <row r="30" spans="1:14" ht="39.75" customHeight="1">
      <c r="A30" s="87" t="s">
        <v>155</v>
      </c>
      <c r="B30" s="75" t="s">
        <v>80</v>
      </c>
      <c r="C30" s="62">
        <v>929</v>
      </c>
      <c r="D30" s="76" t="s">
        <v>27</v>
      </c>
      <c r="E30" s="62"/>
      <c r="F30" s="76"/>
      <c r="G30" s="62"/>
      <c r="H30" s="62"/>
      <c r="I30" s="77"/>
      <c r="J30" s="78">
        <f>J31+J34+J38+J47</f>
        <v>1744.2</v>
      </c>
      <c r="K30" s="78">
        <f>SUM(K31+K34+K38+K47)</f>
        <v>1744.1000000000001</v>
      </c>
      <c r="L30" s="89">
        <f>K30/J30</f>
        <v>0.99994266712532975</v>
      </c>
      <c r="M30" s="6"/>
      <c r="N30" s="40"/>
    </row>
    <row r="31" spans="1:14" ht="27" customHeight="1">
      <c r="A31" s="83" t="s">
        <v>156</v>
      </c>
      <c r="B31" s="85" t="s">
        <v>30</v>
      </c>
      <c r="C31" s="81">
        <v>929</v>
      </c>
      <c r="D31" s="82" t="s">
        <v>27</v>
      </c>
      <c r="E31" s="82" t="s">
        <v>369</v>
      </c>
      <c r="F31" s="82" t="s">
        <v>29</v>
      </c>
      <c r="G31" s="81">
        <v>226</v>
      </c>
      <c r="H31" s="81"/>
      <c r="I31" s="35"/>
      <c r="J31" s="35">
        <f>J32</f>
        <v>1029.7</v>
      </c>
      <c r="K31" s="35">
        <f>K32</f>
        <v>1029.7</v>
      </c>
      <c r="L31" s="51">
        <f>K31/J31</f>
        <v>1</v>
      </c>
      <c r="M31" s="4"/>
      <c r="N31" s="41"/>
    </row>
    <row r="32" spans="1:14" ht="48" customHeight="1">
      <c r="A32" s="83" t="s">
        <v>158</v>
      </c>
      <c r="B32" s="84" t="s">
        <v>157</v>
      </c>
      <c r="C32" s="81">
        <v>929</v>
      </c>
      <c r="D32" s="82" t="s">
        <v>27</v>
      </c>
      <c r="E32" s="82" t="s">
        <v>369</v>
      </c>
      <c r="F32" s="82"/>
      <c r="G32" s="81"/>
      <c r="H32" s="81">
        <v>100</v>
      </c>
      <c r="I32" s="35"/>
      <c r="J32" s="35">
        <f>J33</f>
        <v>1029.7</v>
      </c>
      <c r="K32" s="35">
        <f>K33</f>
        <v>1029.7</v>
      </c>
      <c r="L32" s="51">
        <f>K32/J32</f>
        <v>1</v>
      </c>
      <c r="M32" s="4"/>
      <c r="N32" s="41"/>
    </row>
    <row r="33" spans="1:16" ht="18.75" customHeight="1">
      <c r="A33" s="88" t="s">
        <v>160</v>
      </c>
      <c r="B33" s="84" t="s">
        <v>159</v>
      </c>
      <c r="C33" s="81">
        <v>929</v>
      </c>
      <c r="D33" s="82" t="s">
        <v>27</v>
      </c>
      <c r="E33" s="82" t="s">
        <v>369</v>
      </c>
      <c r="F33" s="82" t="s">
        <v>29</v>
      </c>
      <c r="G33" s="81">
        <v>290</v>
      </c>
      <c r="H33" s="81">
        <v>120</v>
      </c>
      <c r="I33" s="35"/>
      <c r="J33" s="35">
        <v>1029.7</v>
      </c>
      <c r="K33" s="35">
        <v>1029.7</v>
      </c>
      <c r="L33" s="51">
        <f>K33/J33</f>
        <v>1</v>
      </c>
      <c r="M33" s="4"/>
      <c r="N33" s="41"/>
    </row>
    <row r="34" spans="1:16" ht="26.25" customHeight="1">
      <c r="A34" s="88" t="s">
        <v>161</v>
      </c>
      <c r="B34" s="85" t="s">
        <v>93</v>
      </c>
      <c r="C34" s="81">
        <v>929</v>
      </c>
      <c r="D34" s="82" t="s">
        <v>27</v>
      </c>
      <c r="E34" s="82" t="s">
        <v>370</v>
      </c>
      <c r="F34" s="82" t="s">
        <v>31</v>
      </c>
      <c r="G34" s="81"/>
      <c r="H34" s="81"/>
      <c r="I34" s="36"/>
      <c r="J34" s="36">
        <f>J36</f>
        <v>194.3</v>
      </c>
      <c r="K34" s="36">
        <f>K36</f>
        <v>194.2</v>
      </c>
      <c r="L34" s="52">
        <f>K34/J34</f>
        <v>0.99948533196088507</v>
      </c>
      <c r="M34" s="10"/>
      <c r="N34" s="42"/>
    </row>
    <row r="35" spans="1:16" ht="27" hidden="1" customHeight="1">
      <c r="A35" s="88"/>
      <c r="B35" s="85"/>
      <c r="C35" s="81">
        <v>929</v>
      </c>
      <c r="D35" s="82" t="s">
        <v>27</v>
      </c>
      <c r="E35" s="82"/>
      <c r="F35" s="82"/>
      <c r="G35" s="81">
        <v>210</v>
      </c>
      <c r="H35" s="81"/>
      <c r="I35" s="35"/>
      <c r="J35" s="35"/>
      <c r="K35" s="35"/>
      <c r="L35" s="51"/>
      <c r="M35" s="4"/>
      <c r="N35" s="41"/>
    </row>
    <row r="36" spans="1:16" ht="40.5" customHeight="1">
      <c r="A36" s="83" t="s">
        <v>162</v>
      </c>
      <c r="B36" s="84" t="s">
        <v>157</v>
      </c>
      <c r="C36" s="81">
        <v>929</v>
      </c>
      <c r="D36" s="82" t="s">
        <v>27</v>
      </c>
      <c r="E36" s="82" t="s">
        <v>370</v>
      </c>
      <c r="F36" s="82" t="s">
        <v>31</v>
      </c>
      <c r="G36" s="81">
        <v>212</v>
      </c>
      <c r="H36" s="81">
        <v>100</v>
      </c>
      <c r="I36" s="35"/>
      <c r="J36" s="35">
        <f>J37</f>
        <v>194.3</v>
      </c>
      <c r="K36" s="35">
        <f>K37</f>
        <v>194.2</v>
      </c>
      <c r="L36" s="51">
        <f>K36/J36</f>
        <v>0.99948533196088507</v>
      </c>
      <c r="M36" s="4"/>
      <c r="N36" s="41"/>
    </row>
    <row r="37" spans="1:16" ht="16.5" customHeight="1">
      <c r="A37" s="83" t="s">
        <v>163</v>
      </c>
      <c r="B37" s="84" t="s">
        <v>159</v>
      </c>
      <c r="C37" s="81">
        <v>929</v>
      </c>
      <c r="D37" s="82" t="s">
        <v>27</v>
      </c>
      <c r="E37" s="82" t="s">
        <v>370</v>
      </c>
      <c r="F37" s="82" t="s">
        <v>31</v>
      </c>
      <c r="G37" s="81">
        <v>212</v>
      </c>
      <c r="H37" s="81">
        <v>120</v>
      </c>
      <c r="I37" s="35"/>
      <c r="J37" s="35">
        <v>194.3</v>
      </c>
      <c r="K37" s="35">
        <v>194.2</v>
      </c>
      <c r="L37" s="51">
        <f>K37/J37</f>
        <v>0.99948533196088507</v>
      </c>
      <c r="M37" s="4"/>
      <c r="N37" s="41"/>
    </row>
    <row r="38" spans="1:16" ht="28.5" customHeight="1">
      <c r="A38" s="83" t="s">
        <v>164</v>
      </c>
      <c r="B38" s="85" t="s">
        <v>415</v>
      </c>
      <c r="C38" s="81">
        <v>929</v>
      </c>
      <c r="D38" s="82" t="s">
        <v>27</v>
      </c>
      <c r="E38" s="82" t="s">
        <v>371</v>
      </c>
      <c r="F38" s="82" t="s">
        <v>29</v>
      </c>
      <c r="G38" s="81"/>
      <c r="H38" s="81"/>
      <c r="I38" s="36"/>
      <c r="J38" s="36">
        <f>J41</f>
        <v>448.2</v>
      </c>
      <c r="K38" s="36">
        <f>K41</f>
        <v>448.2</v>
      </c>
      <c r="L38" s="51">
        <f>K37/J37</f>
        <v>0.99948533196088507</v>
      </c>
      <c r="M38" s="10"/>
      <c r="N38" s="42"/>
    </row>
    <row r="39" spans="1:16" ht="25.5" hidden="1" customHeight="1">
      <c r="A39" s="83" t="s">
        <v>137</v>
      </c>
      <c r="B39" s="84" t="s">
        <v>134</v>
      </c>
      <c r="C39" s="81">
        <v>929</v>
      </c>
      <c r="D39" s="82" t="s">
        <v>27</v>
      </c>
      <c r="E39" s="82"/>
      <c r="F39" s="82"/>
      <c r="G39" s="81"/>
      <c r="H39" s="81">
        <v>121</v>
      </c>
      <c r="I39" s="35"/>
      <c r="J39" s="4"/>
      <c r="K39" s="4"/>
      <c r="L39" s="51"/>
      <c r="M39" s="4"/>
      <c r="N39" s="41"/>
    </row>
    <row r="40" spans="1:16" ht="18.75" hidden="1" customHeight="1">
      <c r="A40" s="83" t="s">
        <v>138</v>
      </c>
      <c r="B40" s="84" t="s">
        <v>135</v>
      </c>
      <c r="C40" s="81">
        <v>929</v>
      </c>
      <c r="D40" s="82" t="s">
        <v>27</v>
      </c>
      <c r="E40" s="82"/>
      <c r="F40" s="82"/>
      <c r="G40" s="81"/>
      <c r="H40" s="81">
        <v>122</v>
      </c>
      <c r="I40" s="35"/>
      <c r="J40" s="4"/>
      <c r="K40" s="4"/>
      <c r="L40" s="51"/>
      <c r="M40" s="4"/>
      <c r="N40" s="41"/>
    </row>
    <row r="41" spans="1:16" ht="17.25" customHeight="1">
      <c r="A41" s="83" t="s">
        <v>165</v>
      </c>
      <c r="B41" s="84" t="s">
        <v>152</v>
      </c>
      <c r="C41" s="81">
        <v>929</v>
      </c>
      <c r="D41" s="82" t="s">
        <v>27</v>
      </c>
      <c r="E41" s="82" t="s">
        <v>371</v>
      </c>
      <c r="F41" s="82"/>
      <c r="G41" s="81"/>
      <c r="H41" s="81">
        <v>200</v>
      </c>
      <c r="I41" s="35"/>
      <c r="J41" s="4">
        <f>J42</f>
        <v>448.2</v>
      </c>
      <c r="K41" s="4">
        <f>K42</f>
        <v>448.2</v>
      </c>
      <c r="L41" s="51">
        <f>K41/J41</f>
        <v>1</v>
      </c>
      <c r="M41" s="4"/>
      <c r="N41" s="41"/>
    </row>
    <row r="42" spans="1:16" ht="28.5" customHeight="1">
      <c r="A42" s="83" t="s">
        <v>166</v>
      </c>
      <c r="B42" s="84" t="s">
        <v>153</v>
      </c>
      <c r="C42" s="81">
        <v>929</v>
      </c>
      <c r="D42" s="82" t="s">
        <v>27</v>
      </c>
      <c r="E42" s="82" t="s">
        <v>371</v>
      </c>
      <c r="F42" s="82"/>
      <c r="G42" s="81"/>
      <c r="H42" s="81">
        <v>240</v>
      </c>
      <c r="I42" s="35"/>
      <c r="J42" s="4">
        <v>448.2</v>
      </c>
      <c r="K42" s="4">
        <v>448.2</v>
      </c>
      <c r="L42" s="51">
        <f>K42/J42</f>
        <v>1</v>
      </c>
      <c r="M42" s="4"/>
      <c r="N42" s="41"/>
      <c r="P42" s="34"/>
    </row>
    <row r="43" spans="1:16" ht="24" hidden="1" customHeight="1">
      <c r="A43" s="83" t="s">
        <v>139</v>
      </c>
      <c r="B43" s="84" t="s">
        <v>112</v>
      </c>
      <c r="C43" s="81">
        <v>929</v>
      </c>
      <c r="D43" s="82" t="s">
        <v>27</v>
      </c>
      <c r="E43" s="82" t="s">
        <v>28</v>
      </c>
      <c r="F43" s="82"/>
      <c r="G43" s="81"/>
      <c r="H43" s="81">
        <v>242</v>
      </c>
      <c r="I43" s="35"/>
      <c r="J43" s="35"/>
      <c r="K43" s="35"/>
      <c r="L43" s="51"/>
      <c r="M43" s="4"/>
      <c r="N43" s="41"/>
    </row>
    <row r="44" spans="1:16" ht="16.5" hidden="1" customHeight="1">
      <c r="A44" s="83" t="s">
        <v>140</v>
      </c>
      <c r="B44" s="84" t="s">
        <v>136</v>
      </c>
      <c r="C44" s="81">
        <v>929</v>
      </c>
      <c r="D44" s="82" t="s">
        <v>27</v>
      </c>
      <c r="E44" s="82" t="s">
        <v>28</v>
      </c>
      <c r="F44" s="82" t="s">
        <v>29</v>
      </c>
      <c r="G44" s="81">
        <v>210</v>
      </c>
      <c r="H44" s="81">
        <v>244</v>
      </c>
      <c r="I44" s="35"/>
      <c r="J44" s="35"/>
      <c r="K44" s="35"/>
      <c r="L44" s="51"/>
      <c r="M44" s="4"/>
      <c r="N44" s="41"/>
    </row>
    <row r="45" spans="1:16" s="14" customFormat="1" ht="66.75" hidden="1" customHeight="1">
      <c r="A45" s="74" t="s">
        <v>123</v>
      </c>
      <c r="B45" s="75" t="s">
        <v>148</v>
      </c>
      <c r="C45" s="62">
        <v>929</v>
      </c>
      <c r="D45" s="76" t="s">
        <v>113</v>
      </c>
      <c r="E45" s="76" t="s">
        <v>120</v>
      </c>
      <c r="F45" s="76" t="s">
        <v>29</v>
      </c>
      <c r="G45" s="62"/>
      <c r="H45" s="62"/>
      <c r="I45" s="78"/>
      <c r="J45" s="78">
        <f>J46</f>
        <v>0</v>
      </c>
      <c r="K45" s="78"/>
      <c r="L45" s="89"/>
      <c r="M45" s="7"/>
      <c r="N45" s="43"/>
      <c r="O45" s="37"/>
      <c r="P45" s="26"/>
    </row>
    <row r="46" spans="1:16" ht="18.75" hidden="1" customHeight="1">
      <c r="A46" s="83" t="s">
        <v>124</v>
      </c>
      <c r="B46" s="84" t="s">
        <v>142</v>
      </c>
      <c r="C46" s="81">
        <v>929</v>
      </c>
      <c r="D46" s="82" t="s">
        <v>113</v>
      </c>
      <c r="E46" s="82" t="s">
        <v>120</v>
      </c>
      <c r="F46" s="82"/>
      <c r="G46" s="81"/>
      <c r="H46" s="81">
        <v>240</v>
      </c>
      <c r="I46" s="35"/>
      <c r="J46" s="35"/>
      <c r="K46" s="35"/>
      <c r="L46" s="51"/>
      <c r="M46" s="4"/>
      <c r="N46" s="41"/>
    </row>
    <row r="47" spans="1:16" s="13" customFormat="1" ht="39.75" customHeight="1">
      <c r="A47" s="79" t="s">
        <v>289</v>
      </c>
      <c r="B47" s="90" t="s">
        <v>95</v>
      </c>
      <c r="C47" s="82" t="s">
        <v>43</v>
      </c>
      <c r="D47" s="82" t="s">
        <v>27</v>
      </c>
      <c r="E47" s="82" t="s">
        <v>372</v>
      </c>
      <c r="F47" s="82"/>
      <c r="G47" s="82"/>
      <c r="H47" s="82"/>
      <c r="I47" s="36"/>
      <c r="J47" s="36">
        <f>J48</f>
        <v>72</v>
      </c>
      <c r="K47" s="36">
        <f>K48</f>
        <v>72</v>
      </c>
      <c r="L47" s="52">
        <f>K47/J47</f>
        <v>1</v>
      </c>
      <c r="M47" s="10"/>
      <c r="N47" s="42"/>
      <c r="O47" s="37"/>
      <c r="P47" s="25"/>
    </row>
    <row r="48" spans="1:16" ht="20.25" customHeight="1">
      <c r="A48" s="83" t="s">
        <v>290</v>
      </c>
      <c r="B48" s="84" t="s">
        <v>167</v>
      </c>
      <c r="C48" s="81">
        <v>929</v>
      </c>
      <c r="D48" s="82" t="s">
        <v>27</v>
      </c>
      <c r="E48" s="82" t="s">
        <v>372</v>
      </c>
      <c r="F48" s="82" t="s">
        <v>29</v>
      </c>
      <c r="G48" s="81">
        <v>210</v>
      </c>
      <c r="H48" s="81">
        <v>800</v>
      </c>
      <c r="I48" s="35"/>
      <c r="J48" s="35">
        <f>J49</f>
        <v>72</v>
      </c>
      <c r="K48" s="35">
        <v>72</v>
      </c>
      <c r="L48" s="51">
        <f>K48/J48</f>
        <v>1</v>
      </c>
      <c r="M48" s="4"/>
      <c r="N48" s="41"/>
    </row>
    <row r="49" spans="1:16" s="13" customFormat="1" ht="14.25" customHeight="1">
      <c r="A49" s="79" t="s">
        <v>291</v>
      </c>
      <c r="B49" s="84" t="s">
        <v>143</v>
      </c>
      <c r="C49" s="82" t="s">
        <v>43</v>
      </c>
      <c r="D49" s="82" t="s">
        <v>27</v>
      </c>
      <c r="E49" s="82" t="s">
        <v>372</v>
      </c>
      <c r="F49" s="82">
        <v>197</v>
      </c>
      <c r="G49" s="82">
        <v>240</v>
      </c>
      <c r="H49" s="82" t="s">
        <v>145</v>
      </c>
      <c r="I49" s="35"/>
      <c r="J49" s="35">
        <v>72</v>
      </c>
      <c r="K49" s="35">
        <v>72</v>
      </c>
      <c r="L49" s="51">
        <f>K49/J49</f>
        <v>1</v>
      </c>
      <c r="M49" s="4"/>
      <c r="N49" s="41"/>
      <c r="O49" s="37"/>
      <c r="P49" s="25"/>
    </row>
    <row r="50" spans="1:16" s="13" customFormat="1" ht="32.25" customHeight="1">
      <c r="A50" s="65" t="s">
        <v>285</v>
      </c>
      <c r="B50" s="86" t="s">
        <v>82</v>
      </c>
      <c r="C50" s="67">
        <v>965</v>
      </c>
      <c r="D50" s="70"/>
      <c r="E50" s="70"/>
      <c r="F50" s="70"/>
      <c r="G50" s="69"/>
      <c r="H50" s="69"/>
      <c r="I50" s="91"/>
      <c r="J50" s="92">
        <f>J51+J98+J117+J126+J196+J231+J258+J278+J287+J188</f>
        <v>257907.69999999998</v>
      </c>
      <c r="K50" s="92">
        <f>K51+K98+K117+K126+K188+K196+K231+K258+K278+K287</f>
        <v>257318.1</v>
      </c>
      <c r="L50" s="93">
        <f>K50/J50</f>
        <v>0.99771391082933947</v>
      </c>
      <c r="M50" s="4"/>
      <c r="N50" s="41"/>
      <c r="O50" s="37"/>
      <c r="P50" s="25"/>
    </row>
    <row r="51" spans="1:16" ht="21" customHeight="1">
      <c r="A51" s="74" t="s">
        <v>11</v>
      </c>
      <c r="B51" s="75" t="s">
        <v>149</v>
      </c>
      <c r="C51" s="62">
        <v>965</v>
      </c>
      <c r="D51" s="76" t="s">
        <v>150</v>
      </c>
      <c r="E51" s="62"/>
      <c r="F51" s="76"/>
      <c r="G51" s="62"/>
      <c r="H51" s="62"/>
      <c r="I51" s="77"/>
      <c r="J51" s="78">
        <f>J52+J81</f>
        <v>32924.800000000003</v>
      </c>
      <c r="K51" s="78">
        <f>K52+K81</f>
        <v>32924.300000000003</v>
      </c>
      <c r="L51" s="89">
        <f t="shared" ref="L51:L58" si="2">K51/J51</f>
        <v>0.99998481387889981</v>
      </c>
      <c r="M51" s="6"/>
      <c r="N51" s="40"/>
    </row>
    <row r="52" spans="1:16" ht="39" customHeight="1">
      <c r="A52" s="94" t="s">
        <v>12</v>
      </c>
      <c r="B52" s="75" t="s">
        <v>83</v>
      </c>
      <c r="C52" s="62">
        <v>965</v>
      </c>
      <c r="D52" s="76" t="s">
        <v>32</v>
      </c>
      <c r="E52" s="82"/>
      <c r="F52" s="82" t="s">
        <v>31</v>
      </c>
      <c r="G52" s="81">
        <v>213</v>
      </c>
      <c r="H52" s="81"/>
      <c r="I52" s="77"/>
      <c r="J52" s="78">
        <f>J53+J56+J67+J70</f>
        <v>32760.799999999999</v>
      </c>
      <c r="K52" s="7">
        <f>K53+K56+K67+K70</f>
        <v>32760.3</v>
      </c>
      <c r="L52" s="89">
        <f t="shared" si="2"/>
        <v>0.99998473785743935</v>
      </c>
      <c r="M52" s="6"/>
      <c r="N52" s="40"/>
    </row>
    <row r="53" spans="1:16" ht="29.25" customHeight="1">
      <c r="A53" s="79" t="s">
        <v>15</v>
      </c>
      <c r="B53" s="85" t="s">
        <v>33</v>
      </c>
      <c r="C53" s="81">
        <v>965</v>
      </c>
      <c r="D53" s="82" t="s">
        <v>32</v>
      </c>
      <c r="E53" s="82" t="s">
        <v>373</v>
      </c>
      <c r="F53" s="82" t="s">
        <v>34</v>
      </c>
      <c r="G53" s="81"/>
      <c r="H53" s="81"/>
      <c r="I53" s="36"/>
      <c r="J53" s="36">
        <f>J54</f>
        <v>1213.7</v>
      </c>
      <c r="K53" s="36">
        <f>K54</f>
        <v>1213.7</v>
      </c>
      <c r="L53" s="52">
        <f t="shared" si="2"/>
        <v>1</v>
      </c>
      <c r="M53" s="16"/>
      <c r="N53" s="44"/>
    </row>
    <row r="54" spans="1:16" ht="48" customHeight="1">
      <c r="A54" s="79" t="s">
        <v>151</v>
      </c>
      <c r="B54" s="84" t="s">
        <v>157</v>
      </c>
      <c r="C54" s="81">
        <v>965</v>
      </c>
      <c r="D54" s="82" t="s">
        <v>32</v>
      </c>
      <c r="E54" s="82" t="s">
        <v>373</v>
      </c>
      <c r="F54" s="82"/>
      <c r="G54" s="81"/>
      <c r="H54" s="81">
        <v>100</v>
      </c>
      <c r="I54" s="35"/>
      <c r="J54" s="35">
        <f>J55</f>
        <v>1213.7</v>
      </c>
      <c r="K54" s="35">
        <f>K55</f>
        <v>1213.7</v>
      </c>
      <c r="L54" s="51">
        <f t="shared" si="2"/>
        <v>1</v>
      </c>
      <c r="M54" s="4"/>
      <c r="N54" s="41"/>
    </row>
    <row r="55" spans="1:16" ht="17.25" customHeight="1">
      <c r="A55" s="79" t="s">
        <v>21</v>
      </c>
      <c r="B55" s="84" t="s">
        <v>159</v>
      </c>
      <c r="C55" s="81">
        <v>965</v>
      </c>
      <c r="D55" s="82" t="s">
        <v>32</v>
      </c>
      <c r="E55" s="82" t="s">
        <v>373</v>
      </c>
      <c r="F55" s="82" t="s">
        <v>34</v>
      </c>
      <c r="G55" s="81">
        <v>210</v>
      </c>
      <c r="H55" s="81">
        <v>120</v>
      </c>
      <c r="I55" s="35"/>
      <c r="J55" s="35">
        <v>1213.7</v>
      </c>
      <c r="K55" s="35">
        <v>1213.7</v>
      </c>
      <c r="L55" s="51">
        <f t="shared" si="2"/>
        <v>1</v>
      </c>
      <c r="M55" s="6"/>
      <c r="N55" s="40"/>
    </row>
    <row r="56" spans="1:16" ht="29.25" customHeight="1">
      <c r="A56" s="79" t="s">
        <v>186</v>
      </c>
      <c r="B56" s="85" t="s">
        <v>35</v>
      </c>
      <c r="C56" s="81">
        <v>965</v>
      </c>
      <c r="D56" s="82" t="s">
        <v>32</v>
      </c>
      <c r="E56" s="82" t="s">
        <v>374</v>
      </c>
      <c r="F56" s="82" t="s">
        <v>29</v>
      </c>
      <c r="G56" s="81"/>
      <c r="H56" s="81"/>
      <c r="I56" s="36"/>
      <c r="J56" s="36">
        <f>J57+J61+J65</f>
        <v>26764.1</v>
      </c>
      <c r="K56" s="36">
        <f>K57+K61+K65</f>
        <v>26763.599999999999</v>
      </c>
      <c r="L56" s="52">
        <f t="shared" si="2"/>
        <v>0.9999813182584133</v>
      </c>
      <c r="M56" s="10"/>
      <c r="N56" s="42"/>
    </row>
    <row r="57" spans="1:16" ht="48" customHeight="1">
      <c r="A57" s="79" t="s">
        <v>187</v>
      </c>
      <c r="B57" s="84" t="s">
        <v>157</v>
      </c>
      <c r="C57" s="81">
        <v>965</v>
      </c>
      <c r="D57" s="82" t="s">
        <v>32</v>
      </c>
      <c r="E57" s="82" t="s">
        <v>374</v>
      </c>
      <c r="F57" s="82"/>
      <c r="G57" s="81"/>
      <c r="H57" s="81">
        <v>100</v>
      </c>
      <c r="I57" s="35"/>
      <c r="J57" s="35">
        <f>J58</f>
        <v>23561</v>
      </c>
      <c r="K57" s="35">
        <f>K58</f>
        <v>23560.799999999999</v>
      </c>
      <c r="L57" s="51">
        <f t="shared" si="2"/>
        <v>0.99999151139595088</v>
      </c>
      <c r="M57" s="4"/>
      <c r="N57" s="41"/>
    </row>
    <row r="58" spans="1:16" ht="18.75" customHeight="1">
      <c r="A58" s="83" t="s">
        <v>188</v>
      </c>
      <c r="B58" s="84" t="s">
        <v>159</v>
      </c>
      <c r="C58" s="81">
        <v>965</v>
      </c>
      <c r="D58" s="82" t="s">
        <v>32</v>
      </c>
      <c r="E58" s="82" t="s">
        <v>374</v>
      </c>
      <c r="F58" s="82"/>
      <c r="G58" s="81"/>
      <c r="H58" s="81">
        <v>120</v>
      </c>
      <c r="I58" s="35"/>
      <c r="J58" s="35">
        <v>23561</v>
      </c>
      <c r="K58" s="35">
        <v>23560.799999999999</v>
      </c>
      <c r="L58" s="51">
        <f t="shared" si="2"/>
        <v>0.99999151139595088</v>
      </c>
      <c r="M58" s="4"/>
      <c r="N58" s="41"/>
    </row>
    <row r="59" spans="1:16" ht="26.25" hidden="1" customHeight="1">
      <c r="A59" s="83"/>
      <c r="B59" s="84" t="s">
        <v>134</v>
      </c>
      <c r="C59" s="81">
        <v>965</v>
      </c>
      <c r="D59" s="82" t="s">
        <v>32</v>
      </c>
      <c r="E59" s="82" t="s">
        <v>374</v>
      </c>
      <c r="F59" s="82" t="s">
        <v>29</v>
      </c>
      <c r="G59" s="81">
        <v>210</v>
      </c>
      <c r="H59" s="81">
        <v>121</v>
      </c>
      <c r="I59" s="35"/>
      <c r="J59" s="35"/>
      <c r="K59" s="35"/>
      <c r="L59" s="51"/>
      <c r="M59" s="4"/>
      <c r="N59" s="41"/>
    </row>
    <row r="60" spans="1:16" ht="16.5" hidden="1" customHeight="1">
      <c r="A60" s="83"/>
      <c r="B60" s="84" t="s">
        <v>135</v>
      </c>
      <c r="C60" s="81">
        <v>965</v>
      </c>
      <c r="D60" s="82" t="s">
        <v>32</v>
      </c>
      <c r="E60" s="82" t="s">
        <v>374</v>
      </c>
      <c r="F60" s="82" t="s">
        <v>29</v>
      </c>
      <c r="G60" s="81">
        <v>210</v>
      </c>
      <c r="H60" s="81">
        <v>122</v>
      </c>
      <c r="I60" s="35"/>
      <c r="J60" s="35"/>
      <c r="K60" s="35"/>
      <c r="L60" s="51"/>
      <c r="M60" s="4"/>
      <c r="N60" s="41"/>
    </row>
    <row r="61" spans="1:16" ht="17.25" customHeight="1">
      <c r="A61" s="83" t="s">
        <v>189</v>
      </c>
      <c r="B61" s="84" t="s">
        <v>152</v>
      </c>
      <c r="C61" s="81">
        <v>965</v>
      </c>
      <c r="D61" s="82" t="s">
        <v>32</v>
      </c>
      <c r="E61" s="82" t="s">
        <v>374</v>
      </c>
      <c r="F61" s="82"/>
      <c r="G61" s="81"/>
      <c r="H61" s="81">
        <v>200</v>
      </c>
      <c r="I61" s="35"/>
      <c r="J61" s="35">
        <f>J62</f>
        <v>3199</v>
      </c>
      <c r="K61" s="35">
        <f>K62</f>
        <v>3198.7</v>
      </c>
      <c r="L61" s="51">
        <f>K61/J61</f>
        <v>0.99990622069396684</v>
      </c>
      <c r="M61" s="4"/>
      <c r="N61" s="41"/>
    </row>
    <row r="62" spans="1:16" ht="27" customHeight="1">
      <c r="A62" s="83" t="s">
        <v>190</v>
      </c>
      <c r="B62" s="84" t="s">
        <v>153</v>
      </c>
      <c r="C62" s="81">
        <v>965</v>
      </c>
      <c r="D62" s="82" t="s">
        <v>32</v>
      </c>
      <c r="E62" s="82" t="s">
        <v>374</v>
      </c>
      <c r="F62" s="82"/>
      <c r="G62" s="81"/>
      <c r="H62" s="81">
        <v>240</v>
      </c>
      <c r="I62" s="35"/>
      <c r="J62" s="35">
        <v>3199</v>
      </c>
      <c r="K62" s="35">
        <v>3198.7</v>
      </c>
      <c r="L62" s="51">
        <f>K62/J62</f>
        <v>0.99990622069396684</v>
      </c>
      <c r="M62" s="4"/>
      <c r="N62" s="41"/>
    </row>
    <row r="63" spans="1:16" ht="21" hidden="1" customHeight="1">
      <c r="A63" s="83"/>
      <c r="B63" s="84" t="s">
        <v>112</v>
      </c>
      <c r="C63" s="81">
        <v>965</v>
      </c>
      <c r="D63" s="82" t="s">
        <v>32</v>
      </c>
      <c r="E63" s="82" t="s">
        <v>374</v>
      </c>
      <c r="F63" s="82" t="s">
        <v>29</v>
      </c>
      <c r="G63" s="81">
        <v>210</v>
      </c>
      <c r="H63" s="81">
        <v>242</v>
      </c>
      <c r="I63" s="35"/>
      <c r="J63" s="35"/>
      <c r="K63" s="35"/>
      <c r="L63" s="51"/>
      <c r="M63" s="4"/>
      <c r="N63" s="41"/>
    </row>
    <row r="64" spans="1:16" ht="16.5" hidden="1" customHeight="1">
      <c r="A64" s="83"/>
      <c r="B64" s="84" t="s">
        <v>136</v>
      </c>
      <c r="C64" s="81">
        <v>965</v>
      </c>
      <c r="D64" s="82" t="s">
        <v>32</v>
      </c>
      <c r="E64" s="82" t="s">
        <v>374</v>
      </c>
      <c r="F64" s="82" t="s">
        <v>29</v>
      </c>
      <c r="G64" s="81">
        <v>210</v>
      </c>
      <c r="H64" s="81">
        <v>244</v>
      </c>
      <c r="I64" s="35"/>
      <c r="J64" s="35"/>
      <c r="K64" s="35"/>
      <c r="L64" s="51"/>
      <c r="M64" s="4"/>
      <c r="N64" s="41"/>
    </row>
    <row r="65" spans="1:14" ht="20.25" customHeight="1">
      <c r="A65" s="83" t="s">
        <v>191</v>
      </c>
      <c r="B65" s="84" t="s">
        <v>167</v>
      </c>
      <c r="C65" s="81">
        <v>965</v>
      </c>
      <c r="D65" s="82" t="s">
        <v>32</v>
      </c>
      <c r="E65" s="82" t="s">
        <v>374</v>
      </c>
      <c r="F65" s="82" t="s">
        <v>29</v>
      </c>
      <c r="G65" s="81">
        <v>210</v>
      </c>
      <c r="H65" s="81">
        <v>800</v>
      </c>
      <c r="I65" s="35"/>
      <c r="J65" s="35">
        <f>J66</f>
        <v>4.0999999999999996</v>
      </c>
      <c r="K65" s="35">
        <f>K66</f>
        <v>4.0999999999999996</v>
      </c>
      <c r="L65" s="51">
        <f t="shared" ref="L65:L72" si="3">K65/J65</f>
        <v>1</v>
      </c>
      <c r="M65" s="4"/>
      <c r="N65" s="41"/>
    </row>
    <row r="66" spans="1:14" ht="20.25" customHeight="1">
      <c r="A66" s="83" t="s">
        <v>192</v>
      </c>
      <c r="B66" s="84" t="s">
        <v>143</v>
      </c>
      <c r="C66" s="81">
        <v>965</v>
      </c>
      <c r="D66" s="82" t="s">
        <v>32</v>
      </c>
      <c r="E66" s="82" t="s">
        <v>374</v>
      </c>
      <c r="F66" s="82" t="s">
        <v>29</v>
      </c>
      <c r="G66" s="81">
        <v>210</v>
      </c>
      <c r="H66" s="81">
        <v>850</v>
      </c>
      <c r="I66" s="35"/>
      <c r="J66" s="35">
        <v>4.0999999999999996</v>
      </c>
      <c r="K66" s="35">
        <v>4.0999999999999996</v>
      </c>
      <c r="L66" s="51">
        <f t="shared" si="3"/>
        <v>1</v>
      </c>
      <c r="M66" s="4"/>
      <c r="N66" s="41"/>
    </row>
    <row r="67" spans="1:14" ht="50.25" customHeight="1">
      <c r="A67" s="79" t="s">
        <v>193</v>
      </c>
      <c r="B67" s="85" t="s">
        <v>341</v>
      </c>
      <c r="C67" s="81">
        <v>965</v>
      </c>
      <c r="D67" s="82" t="s">
        <v>32</v>
      </c>
      <c r="E67" s="82" t="s">
        <v>384</v>
      </c>
      <c r="F67" s="81"/>
      <c r="G67" s="81"/>
      <c r="H67" s="81"/>
      <c r="I67" s="35"/>
      <c r="J67" s="35">
        <f>J68</f>
        <v>6.5</v>
      </c>
      <c r="K67" s="35">
        <f>K68</f>
        <v>6.5</v>
      </c>
      <c r="L67" s="51">
        <f t="shared" si="3"/>
        <v>1</v>
      </c>
      <c r="M67" s="4"/>
      <c r="N67" s="41"/>
    </row>
    <row r="68" spans="1:14" ht="17.25" customHeight="1">
      <c r="A68" s="83" t="s">
        <v>194</v>
      </c>
      <c r="B68" s="84" t="s">
        <v>152</v>
      </c>
      <c r="C68" s="81">
        <v>965</v>
      </c>
      <c r="D68" s="82" t="s">
        <v>32</v>
      </c>
      <c r="E68" s="82" t="s">
        <v>384</v>
      </c>
      <c r="F68" s="82"/>
      <c r="G68" s="81"/>
      <c r="H68" s="81">
        <v>200</v>
      </c>
      <c r="I68" s="35"/>
      <c r="J68" s="35">
        <f>J69</f>
        <v>6.5</v>
      </c>
      <c r="K68" s="35">
        <f>K69</f>
        <v>6.5</v>
      </c>
      <c r="L68" s="51">
        <f t="shared" si="3"/>
        <v>1</v>
      </c>
      <c r="M68" s="4"/>
      <c r="N68" s="41"/>
    </row>
    <row r="69" spans="1:14" ht="28.5" customHeight="1">
      <c r="A69" s="83" t="s">
        <v>195</v>
      </c>
      <c r="B69" s="84" t="s">
        <v>153</v>
      </c>
      <c r="C69" s="81">
        <v>965</v>
      </c>
      <c r="D69" s="82" t="s">
        <v>32</v>
      </c>
      <c r="E69" s="82" t="s">
        <v>384</v>
      </c>
      <c r="F69" s="82"/>
      <c r="G69" s="81"/>
      <c r="H69" s="81">
        <v>240</v>
      </c>
      <c r="I69" s="35"/>
      <c r="J69" s="35">
        <v>6.5</v>
      </c>
      <c r="K69" s="35">
        <v>6.5</v>
      </c>
      <c r="L69" s="51">
        <f t="shared" si="3"/>
        <v>1</v>
      </c>
      <c r="M69" s="4"/>
      <c r="N69" s="41"/>
    </row>
    <row r="70" spans="1:14" ht="47.25" customHeight="1">
      <c r="A70" s="79" t="s">
        <v>361</v>
      </c>
      <c r="B70" s="95" t="s">
        <v>342</v>
      </c>
      <c r="C70" s="81">
        <v>965</v>
      </c>
      <c r="D70" s="82" t="s">
        <v>32</v>
      </c>
      <c r="E70" s="82" t="s">
        <v>385</v>
      </c>
      <c r="F70" s="81"/>
      <c r="G70" s="81"/>
      <c r="H70" s="81"/>
      <c r="I70" s="36"/>
      <c r="J70" s="36">
        <f>J71+J75</f>
        <v>4776.5</v>
      </c>
      <c r="K70" s="36">
        <f>K71+K75</f>
        <v>4776.5</v>
      </c>
      <c r="L70" s="52">
        <f t="shared" si="3"/>
        <v>1</v>
      </c>
      <c r="M70" s="10"/>
      <c r="N70" s="42"/>
    </row>
    <row r="71" spans="1:14" ht="48" customHeight="1">
      <c r="A71" s="83" t="s">
        <v>362</v>
      </c>
      <c r="B71" s="84" t="s">
        <v>157</v>
      </c>
      <c r="C71" s="81">
        <v>965</v>
      </c>
      <c r="D71" s="82" t="s">
        <v>32</v>
      </c>
      <c r="E71" s="82" t="s">
        <v>385</v>
      </c>
      <c r="F71" s="82"/>
      <c r="G71" s="81"/>
      <c r="H71" s="81">
        <v>100</v>
      </c>
      <c r="I71" s="35"/>
      <c r="J71" s="35">
        <f>J72</f>
        <v>4538</v>
      </c>
      <c r="K71" s="35">
        <f>K72</f>
        <v>4538</v>
      </c>
      <c r="L71" s="51">
        <f t="shared" si="3"/>
        <v>1</v>
      </c>
      <c r="M71" s="4"/>
      <c r="N71" s="41"/>
    </row>
    <row r="72" spans="1:14" ht="18.75" customHeight="1">
      <c r="A72" s="83" t="s">
        <v>363</v>
      </c>
      <c r="B72" s="84" t="s">
        <v>159</v>
      </c>
      <c r="C72" s="81">
        <v>965</v>
      </c>
      <c r="D72" s="82" t="s">
        <v>32</v>
      </c>
      <c r="E72" s="82" t="s">
        <v>385</v>
      </c>
      <c r="F72" s="82"/>
      <c r="G72" s="81"/>
      <c r="H72" s="81">
        <v>120</v>
      </c>
      <c r="I72" s="35"/>
      <c r="J72" s="35">
        <v>4538</v>
      </c>
      <c r="K72" s="35">
        <v>4538</v>
      </c>
      <c r="L72" s="51">
        <f t="shared" si="3"/>
        <v>1</v>
      </c>
      <c r="M72" s="4"/>
      <c r="N72" s="41"/>
    </row>
    <row r="73" spans="1:14" ht="26.25" hidden="1" customHeight="1">
      <c r="A73" s="83"/>
      <c r="B73" s="84" t="s">
        <v>134</v>
      </c>
      <c r="C73" s="81">
        <v>965</v>
      </c>
      <c r="D73" s="82" t="s">
        <v>73</v>
      </c>
      <c r="E73" s="82"/>
      <c r="F73" s="82" t="s">
        <v>29</v>
      </c>
      <c r="G73" s="81">
        <v>210</v>
      </c>
      <c r="H73" s="81">
        <v>121</v>
      </c>
      <c r="I73" s="35"/>
      <c r="J73" s="35"/>
      <c r="K73" s="35"/>
      <c r="L73" s="51"/>
      <c r="M73" s="4"/>
      <c r="N73" s="41"/>
    </row>
    <row r="74" spans="1:14" ht="16.5" hidden="1" customHeight="1">
      <c r="A74" s="83"/>
      <c r="B74" s="84" t="s">
        <v>135</v>
      </c>
      <c r="C74" s="81">
        <v>965</v>
      </c>
      <c r="D74" s="82" t="s">
        <v>73</v>
      </c>
      <c r="E74" s="82"/>
      <c r="F74" s="82" t="s">
        <v>29</v>
      </c>
      <c r="G74" s="81">
        <v>210</v>
      </c>
      <c r="H74" s="81">
        <v>122</v>
      </c>
      <c r="I74" s="35"/>
      <c r="J74" s="35"/>
      <c r="K74" s="35"/>
      <c r="L74" s="51"/>
      <c r="M74" s="4"/>
      <c r="N74" s="41"/>
    </row>
    <row r="75" spans="1:14" ht="17.25" customHeight="1">
      <c r="A75" s="83" t="s">
        <v>364</v>
      </c>
      <c r="B75" s="84" t="s">
        <v>152</v>
      </c>
      <c r="C75" s="81">
        <v>965</v>
      </c>
      <c r="D75" s="82" t="s">
        <v>32</v>
      </c>
      <c r="E75" s="82" t="s">
        <v>385</v>
      </c>
      <c r="F75" s="82"/>
      <c r="G75" s="81"/>
      <c r="H75" s="81">
        <v>200</v>
      </c>
      <c r="I75" s="35"/>
      <c r="J75" s="35">
        <f>J76</f>
        <v>238.5</v>
      </c>
      <c r="K75" s="35">
        <f>K76</f>
        <v>238.5</v>
      </c>
      <c r="L75" s="51">
        <f>K75/J75</f>
        <v>1</v>
      </c>
      <c r="M75" s="4"/>
      <c r="N75" s="41"/>
    </row>
    <row r="76" spans="1:14" ht="27" customHeight="1">
      <c r="A76" s="83" t="s">
        <v>365</v>
      </c>
      <c r="B76" s="84" t="s">
        <v>153</v>
      </c>
      <c r="C76" s="81">
        <v>965</v>
      </c>
      <c r="D76" s="82" t="s">
        <v>32</v>
      </c>
      <c r="E76" s="82" t="s">
        <v>385</v>
      </c>
      <c r="F76" s="82"/>
      <c r="G76" s="81"/>
      <c r="H76" s="81">
        <v>240</v>
      </c>
      <c r="I76" s="35"/>
      <c r="J76" s="35">
        <v>238.5</v>
      </c>
      <c r="K76" s="35">
        <v>238.5</v>
      </c>
      <c r="L76" s="51">
        <f>K76/J76</f>
        <v>1</v>
      </c>
      <c r="M76" s="4"/>
      <c r="N76" s="41"/>
    </row>
    <row r="77" spans="1:14" ht="12" hidden="1" customHeight="1">
      <c r="A77" s="94" t="s">
        <v>155</v>
      </c>
      <c r="B77" s="75" t="s">
        <v>37</v>
      </c>
      <c r="C77" s="62">
        <v>965</v>
      </c>
      <c r="D77" s="76" t="s">
        <v>84</v>
      </c>
      <c r="E77" s="76"/>
      <c r="F77" s="76" t="s">
        <v>38</v>
      </c>
      <c r="G77" s="62"/>
      <c r="H77" s="62"/>
      <c r="I77" s="77"/>
      <c r="J77" s="78">
        <f>J78</f>
        <v>0</v>
      </c>
      <c r="K77" s="78"/>
      <c r="L77" s="89"/>
      <c r="M77" s="6"/>
      <c r="N77" s="40"/>
    </row>
    <row r="78" spans="1:14" ht="12" hidden="1" customHeight="1">
      <c r="A78" s="79" t="s">
        <v>156</v>
      </c>
      <c r="B78" s="95" t="s">
        <v>39</v>
      </c>
      <c r="C78" s="81">
        <v>965</v>
      </c>
      <c r="D78" s="82" t="s">
        <v>84</v>
      </c>
      <c r="E78" s="82" t="s">
        <v>375</v>
      </c>
      <c r="F78" s="82" t="s">
        <v>38</v>
      </c>
      <c r="G78" s="81">
        <v>290</v>
      </c>
      <c r="H78" s="81"/>
      <c r="I78" s="36"/>
      <c r="J78" s="36">
        <f>J79</f>
        <v>0</v>
      </c>
      <c r="K78" s="36"/>
      <c r="L78" s="52"/>
      <c r="M78" s="10"/>
      <c r="N78" s="42"/>
    </row>
    <row r="79" spans="1:14" ht="20.25" hidden="1" customHeight="1">
      <c r="A79" s="83" t="s">
        <v>158</v>
      </c>
      <c r="B79" s="84" t="s">
        <v>167</v>
      </c>
      <c r="C79" s="81">
        <v>965</v>
      </c>
      <c r="D79" s="82" t="s">
        <v>84</v>
      </c>
      <c r="E79" s="82" t="s">
        <v>375</v>
      </c>
      <c r="F79" s="82" t="s">
        <v>29</v>
      </c>
      <c r="G79" s="81">
        <v>210</v>
      </c>
      <c r="H79" s="81">
        <v>800</v>
      </c>
      <c r="I79" s="35"/>
      <c r="J79" s="35">
        <f>J80</f>
        <v>0</v>
      </c>
      <c r="K79" s="35"/>
      <c r="L79" s="51"/>
      <c r="M79" s="4"/>
      <c r="N79" s="41"/>
    </row>
    <row r="80" spans="1:14" ht="15" hidden="1" customHeight="1">
      <c r="A80" s="79" t="s">
        <v>196</v>
      </c>
      <c r="B80" s="95" t="s">
        <v>96</v>
      </c>
      <c r="C80" s="81">
        <v>965</v>
      </c>
      <c r="D80" s="82" t="s">
        <v>84</v>
      </c>
      <c r="E80" s="82" t="s">
        <v>375</v>
      </c>
      <c r="F80" s="82"/>
      <c r="G80" s="81"/>
      <c r="H80" s="82" t="s">
        <v>97</v>
      </c>
      <c r="I80" s="35"/>
      <c r="J80" s="35">
        <v>0</v>
      </c>
      <c r="K80" s="35"/>
      <c r="L80" s="51"/>
      <c r="M80" s="4"/>
      <c r="N80" s="41"/>
    </row>
    <row r="81" spans="1:16" ht="18" customHeight="1">
      <c r="A81" s="94" t="s">
        <v>197</v>
      </c>
      <c r="B81" s="75" t="s">
        <v>40</v>
      </c>
      <c r="C81" s="81">
        <v>965</v>
      </c>
      <c r="D81" s="76" t="s">
        <v>81</v>
      </c>
      <c r="E81" s="82"/>
      <c r="F81" s="82"/>
      <c r="G81" s="81"/>
      <c r="H81" s="82"/>
      <c r="I81" s="77"/>
      <c r="J81" s="78">
        <f>J82+J95</f>
        <v>164</v>
      </c>
      <c r="K81" s="78">
        <f>K82+K95</f>
        <v>164</v>
      </c>
      <c r="L81" s="89">
        <f>K81/J81</f>
        <v>1</v>
      </c>
      <c r="M81" s="6"/>
      <c r="N81" s="40"/>
    </row>
    <row r="82" spans="1:16" ht="27.75" customHeight="1">
      <c r="A82" s="79" t="s">
        <v>198</v>
      </c>
      <c r="B82" s="95" t="s">
        <v>104</v>
      </c>
      <c r="C82" s="81">
        <v>965</v>
      </c>
      <c r="D82" s="82" t="s">
        <v>81</v>
      </c>
      <c r="E82" s="82" t="s">
        <v>376</v>
      </c>
      <c r="F82" s="81"/>
      <c r="G82" s="81"/>
      <c r="H82" s="81"/>
      <c r="I82" s="36"/>
      <c r="J82" s="36">
        <f>J83</f>
        <v>164</v>
      </c>
      <c r="K82" s="36">
        <f>K83</f>
        <v>164</v>
      </c>
      <c r="L82" s="52">
        <f>K82/J82</f>
        <v>1</v>
      </c>
      <c r="M82" s="10"/>
      <c r="N82" s="42"/>
    </row>
    <row r="83" spans="1:16" ht="17.25" customHeight="1">
      <c r="A83" s="83" t="s">
        <v>199</v>
      </c>
      <c r="B83" s="84" t="s">
        <v>152</v>
      </c>
      <c r="C83" s="81">
        <v>965</v>
      </c>
      <c r="D83" s="82" t="s">
        <v>81</v>
      </c>
      <c r="E83" s="82" t="s">
        <v>376</v>
      </c>
      <c r="F83" s="82"/>
      <c r="G83" s="81"/>
      <c r="H83" s="81">
        <v>200</v>
      </c>
      <c r="I83" s="35"/>
      <c r="J83" s="35">
        <f>J84</f>
        <v>164</v>
      </c>
      <c r="K83" s="35">
        <f>K84</f>
        <v>164</v>
      </c>
      <c r="L83" s="51">
        <f>K82/J83</f>
        <v>1</v>
      </c>
      <c r="M83" s="4"/>
      <c r="N83" s="41"/>
    </row>
    <row r="84" spans="1:16" ht="27.75" customHeight="1">
      <c r="A84" s="79" t="s">
        <v>271</v>
      </c>
      <c r="B84" s="84" t="s">
        <v>153</v>
      </c>
      <c r="C84" s="82">
        <v>965</v>
      </c>
      <c r="D84" s="82" t="s">
        <v>81</v>
      </c>
      <c r="E84" s="82" t="s">
        <v>376</v>
      </c>
      <c r="F84" s="82">
        <v>197</v>
      </c>
      <c r="G84" s="82">
        <v>242</v>
      </c>
      <c r="H84" s="82" t="s">
        <v>144</v>
      </c>
      <c r="I84" s="35"/>
      <c r="J84" s="35">
        <v>164</v>
      </c>
      <c r="K84" s="35">
        <v>164</v>
      </c>
      <c r="L84" s="51">
        <f>K84/J84</f>
        <v>1</v>
      </c>
      <c r="M84" s="4"/>
      <c r="N84" s="41"/>
    </row>
    <row r="85" spans="1:16" ht="18" hidden="1" customHeight="1">
      <c r="A85" s="79"/>
      <c r="B85" s="95" t="s">
        <v>94</v>
      </c>
      <c r="C85" s="81">
        <v>965</v>
      </c>
      <c r="D85" s="82" t="s">
        <v>81</v>
      </c>
      <c r="E85" s="82" t="s">
        <v>77</v>
      </c>
      <c r="F85" s="81"/>
      <c r="G85" s="81"/>
      <c r="H85" s="81"/>
      <c r="I85" s="36"/>
      <c r="J85" s="36">
        <f>J87</f>
        <v>0</v>
      </c>
      <c r="K85" s="36"/>
      <c r="L85" s="52"/>
      <c r="M85" s="10"/>
      <c r="N85" s="42"/>
    </row>
    <row r="86" spans="1:16" ht="34.5" hidden="1" customHeight="1">
      <c r="A86" s="79"/>
      <c r="B86" s="75"/>
      <c r="C86" s="62"/>
      <c r="D86" s="76"/>
      <c r="E86" s="76"/>
      <c r="F86" s="62"/>
      <c r="G86" s="62"/>
      <c r="H86" s="62"/>
      <c r="I86" s="35"/>
      <c r="J86" s="35"/>
      <c r="K86" s="35"/>
      <c r="L86" s="51"/>
      <c r="M86" s="4"/>
      <c r="N86" s="41"/>
    </row>
    <row r="87" spans="1:16" ht="15" hidden="1" customHeight="1">
      <c r="A87" s="79"/>
      <c r="B87" s="84" t="s">
        <v>142</v>
      </c>
      <c r="C87" s="82">
        <v>965</v>
      </c>
      <c r="D87" s="82" t="s">
        <v>81</v>
      </c>
      <c r="E87" s="82" t="s">
        <v>77</v>
      </c>
      <c r="F87" s="82">
        <v>197</v>
      </c>
      <c r="G87" s="82">
        <v>242</v>
      </c>
      <c r="H87" s="82" t="s">
        <v>144</v>
      </c>
      <c r="I87" s="35"/>
      <c r="J87" s="35"/>
      <c r="K87" s="35"/>
      <c r="L87" s="51"/>
      <c r="M87" s="4"/>
      <c r="N87" s="41"/>
    </row>
    <row r="88" spans="1:16" s="14" customFormat="1" ht="15" hidden="1" customHeight="1">
      <c r="A88" s="96"/>
      <c r="B88" s="97" t="s">
        <v>75</v>
      </c>
      <c r="C88" s="76" t="s">
        <v>76</v>
      </c>
      <c r="D88" s="76" t="s">
        <v>41</v>
      </c>
      <c r="E88" s="76" t="s">
        <v>77</v>
      </c>
      <c r="F88" s="76"/>
      <c r="G88" s="76"/>
      <c r="H88" s="76"/>
      <c r="I88" s="98"/>
      <c r="J88" s="98">
        <f>J89</f>
        <v>0</v>
      </c>
      <c r="K88" s="98"/>
      <c r="L88" s="99"/>
      <c r="M88" s="8"/>
      <c r="N88" s="45"/>
      <c r="O88" s="37"/>
      <c r="P88" s="26"/>
    </row>
    <row r="89" spans="1:16" ht="15" hidden="1" customHeight="1">
      <c r="A89" s="79"/>
      <c r="B89" s="84" t="s">
        <v>20</v>
      </c>
      <c r="C89" s="82" t="s">
        <v>76</v>
      </c>
      <c r="D89" s="82" t="s">
        <v>41</v>
      </c>
      <c r="E89" s="82" t="s">
        <v>77</v>
      </c>
      <c r="F89" s="82"/>
      <c r="G89" s="82"/>
      <c r="H89" s="82" t="s">
        <v>42</v>
      </c>
      <c r="I89" s="35"/>
      <c r="J89" s="35"/>
      <c r="K89" s="35"/>
      <c r="L89" s="51"/>
      <c r="M89" s="4"/>
      <c r="N89" s="41"/>
    </row>
    <row r="90" spans="1:16" hidden="1">
      <c r="J90" s="60"/>
      <c r="L90" s="100"/>
    </row>
    <row r="91" spans="1:16" hidden="1">
      <c r="J91" s="60"/>
      <c r="L91" s="100"/>
    </row>
    <row r="92" spans="1:16" ht="41.25" hidden="1" customHeight="1">
      <c r="A92" s="96"/>
      <c r="B92" s="101" t="s">
        <v>44</v>
      </c>
      <c r="C92" s="82" t="s">
        <v>43</v>
      </c>
      <c r="D92" s="82" t="s">
        <v>41</v>
      </c>
      <c r="E92" s="82" t="s">
        <v>45</v>
      </c>
      <c r="F92" s="82">
        <v>197</v>
      </c>
      <c r="G92" s="82">
        <v>242</v>
      </c>
      <c r="H92" s="82" t="s">
        <v>42</v>
      </c>
      <c r="I92" s="35"/>
      <c r="J92" s="35"/>
      <c r="K92" s="35"/>
      <c r="L92" s="51"/>
      <c r="M92" s="4"/>
      <c r="N92" s="41"/>
    </row>
    <row r="93" spans="1:16" ht="41.25" hidden="1" customHeight="1">
      <c r="A93" s="96"/>
      <c r="B93" s="86"/>
      <c r="C93" s="82"/>
      <c r="D93" s="82"/>
      <c r="E93" s="82"/>
      <c r="F93" s="82"/>
      <c r="G93" s="82"/>
      <c r="H93" s="82"/>
      <c r="I93" s="35"/>
      <c r="J93" s="98"/>
      <c r="K93" s="35"/>
      <c r="L93" s="99"/>
      <c r="M93" s="4"/>
      <c r="N93" s="41"/>
    </row>
    <row r="94" spans="1:16" ht="26.25" hidden="1" customHeight="1">
      <c r="A94" s="102"/>
      <c r="B94" s="75" t="s">
        <v>47</v>
      </c>
      <c r="C94" s="62">
        <v>965</v>
      </c>
      <c r="D94" s="76" t="s">
        <v>48</v>
      </c>
      <c r="E94" s="81"/>
      <c r="F94" s="81"/>
      <c r="G94" s="62"/>
      <c r="H94" s="62"/>
      <c r="I94" s="77"/>
      <c r="J94" s="78">
        <f>J98+J107</f>
        <v>49.5</v>
      </c>
      <c r="K94" s="78"/>
      <c r="L94" s="89"/>
      <c r="M94" s="9"/>
      <c r="N94" s="46"/>
    </row>
    <row r="95" spans="1:16" s="13" customFormat="1" ht="44.25" hidden="1" customHeight="1">
      <c r="A95" s="79" t="s">
        <v>200</v>
      </c>
      <c r="B95" s="90" t="s">
        <v>111</v>
      </c>
      <c r="C95" s="82">
        <v>965</v>
      </c>
      <c r="D95" s="82" t="s">
        <v>81</v>
      </c>
      <c r="E95" s="82" t="s">
        <v>377</v>
      </c>
      <c r="F95" s="82"/>
      <c r="G95" s="82"/>
      <c r="H95" s="82"/>
      <c r="I95" s="36"/>
      <c r="J95" s="36">
        <f>J96</f>
        <v>0</v>
      </c>
      <c r="K95" s="36">
        <f>K96</f>
        <v>0</v>
      </c>
      <c r="L95" s="52" t="e">
        <f t="shared" ref="L95:L102" si="4">K95/J95</f>
        <v>#DIV/0!</v>
      </c>
      <c r="M95" s="10"/>
      <c r="N95" s="42"/>
      <c r="O95" s="37"/>
      <c r="P95" s="25"/>
    </row>
    <row r="96" spans="1:16" ht="17.25" hidden="1" customHeight="1">
      <c r="A96" s="83" t="s">
        <v>201</v>
      </c>
      <c r="B96" s="84" t="s">
        <v>152</v>
      </c>
      <c r="C96" s="81">
        <v>965</v>
      </c>
      <c r="D96" s="82" t="s">
        <v>81</v>
      </c>
      <c r="E96" s="82" t="s">
        <v>377</v>
      </c>
      <c r="F96" s="82"/>
      <c r="G96" s="81"/>
      <c r="H96" s="81">
        <v>200</v>
      </c>
      <c r="I96" s="35"/>
      <c r="J96" s="35">
        <f>J97</f>
        <v>0</v>
      </c>
      <c r="K96" s="35">
        <f>K97</f>
        <v>0</v>
      </c>
      <c r="L96" s="51" t="e">
        <f t="shared" si="4"/>
        <v>#DIV/0!</v>
      </c>
      <c r="M96" s="4"/>
      <c r="N96" s="41"/>
    </row>
    <row r="97" spans="1:16" s="13" customFormat="1" ht="27.75" hidden="1" customHeight="1">
      <c r="A97" s="79" t="s">
        <v>202</v>
      </c>
      <c r="B97" s="84" t="s">
        <v>153</v>
      </c>
      <c r="C97" s="82">
        <v>965</v>
      </c>
      <c r="D97" s="82" t="s">
        <v>81</v>
      </c>
      <c r="E97" s="82" t="s">
        <v>377</v>
      </c>
      <c r="F97" s="82">
        <v>197</v>
      </c>
      <c r="G97" s="82">
        <v>240</v>
      </c>
      <c r="H97" s="82" t="s">
        <v>144</v>
      </c>
      <c r="I97" s="35"/>
      <c r="J97" s="35">
        <v>0</v>
      </c>
      <c r="K97" s="35">
        <v>0</v>
      </c>
      <c r="L97" s="51" t="e">
        <f t="shared" si="4"/>
        <v>#DIV/0!</v>
      </c>
      <c r="M97" s="4"/>
      <c r="N97" s="41"/>
      <c r="O97" s="37"/>
      <c r="P97" s="25"/>
    </row>
    <row r="98" spans="1:16" ht="25.15" customHeight="1">
      <c r="A98" s="74" t="s">
        <v>46</v>
      </c>
      <c r="B98" s="75" t="s">
        <v>168</v>
      </c>
      <c r="C98" s="62">
        <v>965</v>
      </c>
      <c r="D98" s="76" t="s">
        <v>48</v>
      </c>
      <c r="E98" s="62"/>
      <c r="F98" s="76"/>
      <c r="G98" s="62"/>
      <c r="H98" s="62"/>
      <c r="I98" s="77"/>
      <c r="J98" s="78">
        <f>J99</f>
        <v>49.5</v>
      </c>
      <c r="K98" s="78">
        <f>K99</f>
        <v>49.5</v>
      </c>
      <c r="L98" s="89">
        <f t="shared" si="4"/>
        <v>1</v>
      </c>
      <c r="M98" s="6"/>
      <c r="N98" s="40"/>
    </row>
    <row r="99" spans="1:16" ht="36" customHeight="1">
      <c r="A99" s="87" t="s">
        <v>203</v>
      </c>
      <c r="B99" s="86" t="s">
        <v>170</v>
      </c>
      <c r="C99" s="62">
        <v>965</v>
      </c>
      <c r="D99" s="76" t="s">
        <v>49</v>
      </c>
      <c r="E99" s="81"/>
      <c r="F99" s="81"/>
      <c r="G99" s="62"/>
      <c r="H99" s="62"/>
      <c r="I99" s="35"/>
      <c r="J99" s="35">
        <f>J100+J104</f>
        <v>49.5</v>
      </c>
      <c r="K99" s="35">
        <f>K100</f>
        <v>49.5</v>
      </c>
      <c r="L99" s="51">
        <f t="shared" si="4"/>
        <v>1</v>
      </c>
      <c r="M99" s="4"/>
      <c r="N99" s="41"/>
    </row>
    <row r="100" spans="1:16" ht="60.75" customHeight="1">
      <c r="A100" s="79" t="s">
        <v>204</v>
      </c>
      <c r="B100" s="103" t="s">
        <v>419</v>
      </c>
      <c r="C100" s="81">
        <v>965</v>
      </c>
      <c r="D100" s="82" t="s">
        <v>49</v>
      </c>
      <c r="E100" s="81">
        <v>2190000091</v>
      </c>
      <c r="F100" s="81"/>
      <c r="G100" s="81"/>
      <c r="H100" s="81"/>
      <c r="I100" s="36"/>
      <c r="J100" s="36">
        <f>J101</f>
        <v>49.5</v>
      </c>
      <c r="K100" s="36">
        <f>K101</f>
        <v>49.5</v>
      </c>
      <c r="L100" s="52">
        <f t="shared" si="4"/>
        <v>1</v>
      </c>
      <c r="M100" s="10"/>
      <c r="N100" s="42"/>
    </row>
    <row r="101" spans="1:16" ht="17.25" customHeight="1">
      <c r="A101" s="83" t="s">
        <v>205</v>
      </c>
      <c r="B101" s="84" t="s">
        <v>152</v>
      </c>
      <c r="C101" s="81">
        <v>965</v>
      </c>
      <c r="D101" s="82" t="s">
        <v>49</v>
      </c>
      <c r="E101" s="81">
        <v>2190000091</v>
      </c>
      <c r="F101" s="82"/>
      <c r="G101" s="81"/>
      <c r="H101" s="81">
        <v>200</v>
      </c>
      <c r="I101" s="35"/>
      <c r="J101" s="35">
        <f>J102</f>
        <v>49.5</v>
      </c>
      <c r="K101" s="35">
        <f>K102</f>
        <v>49.5</v>
      </c>
      <c r="L101" s="51">
        <f t="shared" si="4"/>
        <v>1</v>
      </c>
      <c r="M101" s="4"/>
      <c r="N101" s="41"/>
    </row>
    <row r="102" spans="1:16" ht="29.25" customHeight="1">
      <c r="A102" s="79" t="s">
        <v>206</v>
      </c>
      <c r="B102" s="84" t="s">
        <v>153</v>
      </c>
      <c r="C102" s="81">
        <v>965</v>
      </c>
      <c r="D102" s="82" t="s">
        <v>49</v>
      </c>
      <c r="E102" s="81">
        <v>2190000091</v>
      </c>
      <c r="F102" s="81"/>
      <c r="G102" s="81"/>
      <c r="H102" s="81">
        <v>240</v>
      </c>
      <c r="I102" s="35"/>
      <c r="J102" s="35">
        <v>49.5</v>
      </c>
      <c r="K102" s="35">
        <v>49.5</v>
      </c>
      <c r="L102" s="51">
        <f t="shared" si="4"/>
        <v>1</v>
      </c>
      <c r="M102" s="4"/>
      <c r="N102" s="41"/>
    </row>
    <row r="103" spans="1:16" ht="0.75" customHeight="1">
      <c r="A103" s="79"/>
      <c r="B103" s="85" t="s">
        <v>36</v>
      </c>
      <c r="C103" s="81">
        <v>965</v>
      </c>
      <c r="D103" s="82" t="s">
        <v>49</v>
      </c>
      <c r="E103" s="81">
        <v>2190100</v>
      </c>
      <c r="F103" s="81"/>
      <c r="G103" s="81"/>
      <c r="H103" s="81">
        <v>500</v>
      </c>
      <c r="I103" s="35"/>
      <c r="J103" s="35"/>
      <c r="K103" s="35"/>
      <c r="L103" s="51"/>
      <c r="M103" s="4"/>
      <c r="N103" s="41"/>
    </row>
    <row r="104" spans="1:16" ht="56.25" hidden="1" customHeight="1">
      <c r="A104" s="79" t="s">
        <v>346</v>
      </c>
      <c r="B104" s="85" t="s">
        <v>98</v>
      </c>
      <c r="C104" s="81">
        <v>965</v>
      </c>
      <c r="D104" s="82" t="s">
        <v>49</v>
      </c>
      <c r="E104" s="81">
        <v>2190300</v>
      </c>
      <c r="F104" s="81"/>
      <c r="G104" s="81"/>
      <c r="H104" s="81"/>
      <c r="I104" s="35"/>
      <c r="J104" s="35">
        <f>J105</f>
        <v>0</v>
      </c>
      <c r="K104" s="35"/>
      <c r="L104" s="51">
        <f>L105</f>
        <v>0</v>
      </c>
      <c r="M104" s="4"/>
      <c r="N104" s="41"/>
    </row>
    <row r="105" spans="1:16" ht="17.25" hidden="1" customHeight="1">
      <c r="A105" s="83" t="s">
        <v>347</v>
      </c>
      <c r="B105" s="84" t="s">
        <v>152</v>
      </c>
      <c r="C105" s="81">
        <v>965</v>
      </c>
      <c r="D105" s="82" t="s">
        <v>49</v>
      </c>
      <c r="E105" s="82" t="s">
        <v>169</v>
      </c>
      <c r="F105" s="82"/>
      <c r="G105" s="81"/>
      <c r="H105" s="81">
        <v>200</v>
      </c>
      <c r="I105" s="35"/>
      <c r="J105" s="35">
        <f>J106</f>
        <v>0</v>
      </c>
      <c r="K105" s="35"/>
      <c r="L105" s="51">
        <f>L106</f>
        <v>0</v>
      </c>
      <c r="M105" s="4"/>
      <c r="N105" s="41"/>
    </row>
    <row r="106" spans="1:16" ht="25.5" hidden="1" customHeight="1">
      <c r="A106" s="79" t="s">
        <v>348</v>
      </c>
      <c r="B106" s="84" t="s">
        <v>153</v>
      </c>
      <c r="C106" s="81">
        <v>965</v>
      </c>
      <c r="D106" s="82" t="s">
        <v>49</v>
      </c>
      <c r="E106" s="81">
        <v>2190300</v>
      </c>
      <c r="F106" s="81"/>
      <c r="G106" s="62"/>
      <c r="H106" s="81">
        <v>240</v>
      </c>
      <c r="I106" s="35"/>
      <c r="J106" s="35"/>
      <c r="K106" s="35"/>
      <c r="L106" s="51"/>
      <c r="M106" s="4"/>
      <c r="N106" s="41"/>
    </row>
    <row r="107" spans="1:16" ht="17.25" hidden="1" customHeight="1">
      <c r="A107" s="79"/>
      <c r="B107" s="75" t="s">
        <v>50</v>
      </c>
      <c r="C107" s="62">
        <v>965</v>
      </c>
      <c r="D107" s="76" t="s">
        <v>51</v>
      </c>
      <c r="E107" s="62"/>
      <c r="F107" s="62"/>
      <c r="G107" s="62"/>
      <c r="H107" s="62"/>
      <c r="I107" s="78"/>
      <c r="J107" s="78">
        <f>J108</f>
        <v>0</v>
      </c>
      <c r="K107" s="78"/>
      <c r="L107" s="89">
        <f>L108</f>
        <v>0</v>
      </c>
      <c r="M107" s="7"/>
      <c r="N107" s="43"/>
    </row>
    <row r="108" spans="1:16" ht="18" hidden="1" customHeight="1">
      <c r="A108" s="79"/>
      <c r="B108" s="75" t="s">
        <v>52</v>
      </c>
      <c r="C108" s="62">
        <v>965</v>
      </c>
      <c r="D108" s="76" t="s">
        <v>51</v>
      </c>
      <c r="E108" s="62">
        <v>2190400</v>
      </c>
      <c r="F108" s="81"/>
      <c r="G108" s="62"/>
      <c r="H108" s="81"/>
      <c r="I108" s="78"/>
      <c r="J108" s="78">
        <f>J109</f>
        <v>0</v>
      </c>
      <c r="K108" s="78"/>
      <c r="L108" s="89">
        <f>L109</f>
        <v>0</v>
      </c>
      <c r="M108" s="7"/>
      <c r="N108" s="43"/>
    </row>
    <row r="109" spans="1:16" ht="16.5" hidden="1" customHeight="1">
      <c r="A109" s="79"/>
      <c r="B109" s="84" t="s">
        <v>20</v>
      </c>
      <c r="C109" s="81">
        <v>965</v>
      </c>
      <c r="D109" s="82" t="s">
        <v>51</v>
      </c>
      <c r="E109" s="81">
        <v>2190400</v>
      </c>
      <c r="F109" s="81"/>
      <c r="G109" s="62"/>
      <c r="H109" s="81">
        <v>500</v>
      </c>
      <c r="I109" s="35"/>
      <c r="J109" s="35"/>
      <c r="K109" s="35"/>
      <c r="L109" s="51"/>
      <c r="M109" s="4"/>
      <c r="N109" s="41"/>
    </row>
    <row r="110" spans="1:16" s="13" customFormat="1" ht="15.75" hidden="1">
      <c r="A110" s="104"/>
      <c r="B110" s="105" t="s">
        <v>53</v>
      </c>
      <c r="C110" s="67">
        <v>965</v>
      </c>
      <c r="D110" s="68" t="s">
        <v>54</v>
      </c>
      <c r="E110" s="67"/>
      <c r="F110" s="69"/>
      <c r="G110" s="67"/>
      <c r="H110" s="67"/>
      <c r="I110" s="71"/>
      <c r="J110" s="120"/>
      <c r="K110" s="72"/>
      <c r="L110" s="121"/>
      <c r="M110" s="5"/>
      <c r="N110" s="39"/>
      <c r="O110" s="37"/>
      <c r="P110" s="25"/>
    </row>
    <row r="111" spans="1:16" s="13" customFormat="1" hidden="1">
      <c r="A111" s="79"/>
      <c r="B111" s="75" t="s">
        <v>55</v>
      </c>
      <c r="C111" s="62">
        <v>965</v>
      </c>
      <c r="D111" s="76" t="s">
        <v>56</v>
      </c>
      <c r="E111" s="62"/>
      <c r="F111" s="81"/>
      <c r="G111" s="62"/>
      <c r="H111" s="62"/>
      <c r="I111" s="77"/>
      <c r="J111" s="78">
        <f>J112</f>
        <v>0</v>
      </c>
      <c r="K111" s="78"/>
      <c r="L111" s="89">
        <f>L112</f>
        <v>0</v>
      </c>
      <c r="M111" s="6"/>
      <c r="N111" s="40"/>
      <c r="O111" s="37"/>
      <c r="P111" s="25"/>
    </row>
    <row r="112" spans="1:16" s="13" customFormat="1" ht="25.5" hidden="1">
      <c r="A112" s="79"/>
      <c r="B112" s="106" t="s">
        <v>74</v>
      </c>
      <c r="C112" s="62">
        <v>965</v>
      </c>
      <c r="D112" s="76" t="s">
        <v>56</v>
      </c>
      <c r="E112" s="62">
        <v>7950400</v>
      </c>
      <c r="F112" s="81"/>
      <c r="G112" s="62"/>
      <c r="H112" s="62"/>
      <c r="I112" s="78"/>
      <c r="J112" s="78">
        <f>J113</f>
        <v>0</v>
      </c>
      <c r="K112" s="78"/>
      <c r="L112" s="89">
        <f>L113</f>
        <v>0</v>
      </c>
      <c r="M112" s="7"/>
      <c r="N112" s="43"/>
      <c r="O112" s="37"/>
      <c r="P112" s="25"/>
    </row>
    <row r="113" spans="1:17" s="13" customFormat="1" ht="14.25" hidden="1" customHeight="1">
      <c r="A113" s="83"/>
      <c r="B113" s="84" t="s">
        <v>20</v>
      </c>
      <c r="C113" s="81">
        <v>965</v>
      </c>
      <c r="D113" s="82" t="s">
        <v>56</v>
      </c>
      <c r="E113" s="81">
        <v>7950400</v>
      </c>
      <c r="F113" s="81">
        <v>412</v>
      </c>
      <c r="G113" s="81">
        <v>290</v>
      </c>
      <c r="H113" s="81">
        <v>500</v>
      </c>
      <c r="I113" s="35"/>
      <c r="J113" s="36"/>
      <c r="K113" s="35"/>
      <c r="L113" s="52"/>
      <c r="M113" s="10"/>
      <c r="N113" s="42"/>
      <c r="O113" s="37"/>
      <c r="P113" s="25"/>
    </row>
    <row r="114" spans="1:17" s="13" customFormat="1" ht="15" hidden="1" customHeight="1">
      <c r="A114" s="83"/>
      <c r="B114" s="97"/>
      <c r="C114" s="67"/>
      <c r="D114" s="68"/>
      <c r="E114" s="81"/>
      <c r="F114" s="81"/>
      <c r="G114" s="81"/>
      <c r="H114" s="81"/>
      <c r="I114" s="35"/>
      <c r="J114" s="78"/>
      <c r="K114" s="35"/>
      <c r="L114" s="89"/>
      <c r="M114" s="10"/>
      <c r="N114" s="42"/>
      <c r="O114" s="37"/>
      <c r="P114" s="25"/>
    </row>
    <row r="115" spans="1:17" s="13" customFormat="1" ht="29.25" hidden="1" customHeight="1">
      <c r="A115" s="83"/>
      <c r="B115" s="107"/>
      <c r="C115" s="67"/>
      <c r="D115" s="76"/>
      <c r="E115" s="81"/>
      <c r="F115" s="81"/>
      <c r="G115" s="81"/>
      <c r="H115" s="81"/>
      <c r="I115" s="35"/>
      <c r="J115" s="78"/>
      <c r="K115" s="35"/>
      <c r="L115" s="89"/>
      <c r="M115" s="10"/>
      <c r="N115" s="42"/>
      <c r="O115" s="37"/>
      <c r="P115" s="25"/>
    </row>
    <row r="116" spans="1:17" s="13" customFormat="1" ht="15" hidden="1" customHeight="1">
      <c r="A116" s="83"/>
      <c r="B116" s="84"/>
      <c r="C116" s="67"/>
      <c r="D116" s="76"/>
      <c r="E116" s="81"/>
      <c r="F116" s="81"/>
      <c r="G116" s="81"/>
      <c r="H116" s="81"/>
      <c r="I116" s="35"/>
      <c r="J116" s="36"/>
      <c r="K116" s="35"/>
      <c r="L116" s="52"/>
      <c r="M116" s="10"/>
      <c r="N116" s="42"/>
      <c r="O116" s="37"/>
      <c r="P116" s="25"/>
    </row>
    <row r="117" spans="1:17" ht="21" customHeight="1">
      <c r="A117" s="74" t="s">
        <v>122</v>
      </c>
      <c r="B117" s="75" t="s">
        <v>171</v>
      </c>
      <c r="C117" s="62">
        <v>965</v>
      </c>
      <c r="D117" s="76" t="s">
        <v>172</v>
      </c>
      <c r="E117" s="62"/>
      <c r="F117" s="76"/>
      <c r="G117" s="62"/>
      <c r="H117" s="62"/>
      <c r="I117" s="77"/>
      <c r="J117" s="78">
        <f>J118+J122</f>
        <v>100</v>
      </c>
      <c r="K117" s="78">
        <f>K118+K122</f>
        <v>100</v>
      </c>
      <c r="L117" s="89">
        <f>K117/J117</f>
        <v>1</v>
      </c>
      <c r="M117" s="6"/>
      <c r="N117" s="40"/>
    </row>
    <row r="118" spans="1:17" s="15" customFormat="1" ht="17.25" customHeight="1">
      <c r="A118" s="74" t="s">
        <v>207</v>
      </c>
      <c r="B118" s="75" t="s">
        <v>89</v>
      </c>
      <c r="C118" s="62">
        <v>965</v>
      </c>
      <c r="D118" s="76" t="s">
        <v>88</v>
      </c>
      <c r="E118" s="62"/>
      <c r="F118" s="62"/>
      <c r="G118" s="62"/>
      <c r="H118" s="62"/>
      <c r="I118" s="77"/>
      <c r="J118" s="78">
        <f t="shared" ref="J118:K120" si="5">J119</f>
        <v>50</v>
      </c>
      <c r="K118" s="78">
        <f t="shared" si="5"/>
        <v>50</v>
      </c>
      <c r="L118" s="89">
        <f t="shared" ref="L118:L125" si="6">K118/J118</f>
        <v>1</v>
      </c>
      <c r="M118" s="6"/>
      <c r="N118" s="40"/>
      <c r="O118" s="37"/>
      <c r="P118" s="26"/>
    </row>
    <row r="119" spans="1:17" ht="81.75" customHeight="1">
      <c r="A119" s="83" t="s">
        <v>208</v>
      </c>
      <c r="B119" s="95" t="s">
        <v>420</v>
      </c>
      <c r="C119" s="81">
        <v>965</v>
      </c>
      <c r="D119" s="82" t="s">
        <v>88</v>
      </c>
      <c r="E119" s="81">
        <v>5100000101</v>
      </c>
      <c r="F119" s="81"/>
      <c r="G119" s="81"/>
      <c r="H119" s="81"/>
      <c r="I119" s="36"/>
      <c r="J119" s="36">
        <f t="shared" si="5"/>
        <v>50</v>
      </c>
      <c r="K119" s="36">
        <f t="shared" si="5"/>
        <v>50</v>
      </c>
      <c r="L119" s="52">
        <f t="shared" si="6"/>
        <v>1</v>
      </c>
      <c r="M119" s="10"/>
      <c r="N119" s="42"/>
    </row>
    <row r="120" spans="1:17" ht="17.25" customHeight="1">
      <c r="A120" s="83" t="s">
        <v>209</v>
      </c>
      <c r="B120" s="84" t="s">
        <v>152</v>
      </c>
      <c r="C120" s="81">
        <v>965</v>
      </c>
      <c r="D120" s="82" t="s">
        <v>88</v>
      </c>
      <c r="E120" s="82" t="s">
        <v>378</v>
      </c>
      <c r="F120" s="82"/>
      <c r="G120" s="81"/>
      <c r="H120" s="81">
        <v>200</v>
      </c>
      <c r="I120" s="35"/>
      <c r="J120" s="35">
        <f t="shared" si="5"/>
        <v>50</v>
      </c>
      <c r="K120" s="35">
        <f t="shared" si="5"/>
        <v>50</v>
      </c>
      <c r="L120" s="51">
        <f t="shared" si="6"/>
        <v>1</v>
      </c>
      <c r="M120" s="4"/>
      <c r="N120" s="41"/>
    </row>
    <row r="121" spans="1:17" ht="25.5" customHeight="1">
      <c r="A121" s="83" t="s">
        <v>210</v>
      </c>
      <c r="B121" s="84" t="s">
        <v>153</v>
      </c>
      <c r="C121" s="81">
        <v>965</v>
      </c>
      <c r="D121" s="82" t="s">
        <v>88</v>
      </c>
      <c r="E121" s="81">
        <v>5100000101</v>
      </c>
      <c r="F121" s="81">
        <v>447</v>
      </c>
      <c r="G121" s="81">
        <v>290</v>
      </c>
      <c r="H121" s="82" t="s">
        <v>144</v>
      </c>
      <c r="I121" s="35"/>
      <c r="J121" s="35">
        <v>50</v>
      </c>
      <c r="K121" s="35">
        <v>50</v>
      </c>
      <c r="L121" s="51">
        <f t="shared" si="6"/>
        <v>1</v>
      </c>
      <c r="M121" s="4"/>
      <c r="N121" s="41"/>
    </row>
    <row r="122" spans="1:17" s="15" customFormat="1" ht="17.25" customHeight="1">
      <c r="A122" s="74" t="s">
        <v>349</v>
      </c>
      <c r="B122" s="75" t="s">
        <v>353</v>
      </c>
      <c r="C122" s="62">
        <v>965</v>
      </c>
      <c r="D122" s="76" t="s">
        <v>354</v>
      </c>
      <c r="E122" s="62"/>
      <c r="F122" s="62"/>
      <c r="G122" s="62"/>
      <c r="H122" s="62"/>
      <c r="I122" s="77"/>
      <c r="J122" s="78">
        <f>J123</f>
        <v>50</v>
      </c>
      <c r="K122" s="78">
        <f>K123</f>
        <v>50</v>
      </c>
      <c r="L122" s="89">
        <f t="shared" si="6"/>
        <v>1</v>
      </c>
      <c r="M122" s="6"/>
      <c r="N122" s="40"/>
      <c r="O122" s="37"/>
      <c r="P122" s="26"/>
    </row>
    <row r="123" spans="1:17" ht="40.5" customHeight="1">
      <c r="A123" s="83" t="s">
        <v>350</v>
      </c>
      <c r="B123" s="95" t="s">
        <v>355</v>
      </c>
      <c r="C123" s="81">
        <v>965</v>
      </c>
      <c r="D123" s="82" t="s">
        <v>354</v>
      </c>
      <c r="E123" s="81">
        <v>3450000121</v>
      </c>
      <c r="F123" s="81"/>
      <c r="G123" s="81"/>
      <c r="H123" s="81"/>
      <c r="I123" s="36"/>
      <c r="J123" s="36">
        <f>J124</f>
        <v>50</v>
      </c>
      <c r="K123" s="36">
        <f>K124</f>
        <v>50</v>
      </c>
      <c r="L123" s="52">
        <f t="shared" si="6"/>
        <v>1</v>
      </c>
      <c r="M123" s="10"/>
      <c r="N123" s="42"/>
    </row>
    <row r="124" spans="1:17" ht="17.25" customHeight="1">
      <c r="A124" s="83" t="s">
        <v>351</v>
      </c>
      <c r="B124" s="84" t="s">
        <v>152</v>
      </c>
      <c r="C124" s="81">
        <v>965</v>
      </c>
      <c r="D124" s="82" t="s">
        <v>354</v>
      </c>
      <c r="E124" s="82" t="s">
        <v>379</v>
      </c>
      <c r="F124" s="82"/>
      <c r="G124" s="81"/>
      <c r="H124" s="81">
        <v>200</v>
      </c>
      <c r="I124" s="35"/>
      <c r="J124" s="35">
        <f>J125</f>
        <v>50</v>
      </c>
      <c r="K124" s="35">
        <v>50</v>
      </c>
      <c r="L124" s="51">
        <f t="shared" si="6"/>
        <v>1</v>
      </c>
      <c r="M124" s="4"/>
      <c r="N124" s="41"/>
    </row>
    <row r="125" spans="1:17" ht="25.5" customHeight="1">
      <c r="A125" s="83" t="s">
        <v>352</v>
      </c>
      <c r="B125" s="84" t="s">
        <v>153</v>
      </c>
      <c r="C125" s="81">
        <v>965</v>
      </c>
      <c r="D125" s="82" t="s">
        <v>354</v>
      </c>
      <c r="E125" s="81">
        <v>3450000121</v>
      </c>
      <c r="F125" s="81">
        <v>447</v>
      </c>
      <c r="G125" s="81">
        <v>290</v>
      </c>
      <c r="H125" s="82" t="s">
        <v>144</v>
      </c>
      <c r="I125" s="35"/>
      <c r="J125" s="35">
        <v>50</v>
      </c>
      <c r="K125" s="35">
        <v>50</v>
      </c>
      <c r="L125" s="51">
        <f t="shared" si="6"/>
        <v>1</v>
      </c>
      <c r="M125" s="4"/>
      <c r="N125" s="41"/>
    </row>
    <row r="126" spans="1:17" s="19" customFormat="1" ht="20.25" customHeight="1">
      <c r="A126" s="108" t="s">
        <v>123</v>
      </c>
      <c r="B126" s="97" t="s">
        <v>53</v>
      </c>
      <c r="C126" s="109">
        <v>965</v>
      </c>
      <c r="D126" s="76" t="s">
        <v>54</v>
      </c>
      <c r="E126" s="76"/>
      <c r="F126" s="62"/>
      <c r="G126" s="62"/>
      <c r="H126" s="62"/>
      <c r="I126" s="76"/>
      <c r="J126" s="98">
        <f>J127</f>
        <v>152961.70000000001</v>
      </c>
      <c r="K126" s="98">
        <f>K127</f>
        <v>152958.9</v>
      </c>
      <c r="L126" s="99">
        <f>K126/J126</f>
        <v>0.99998169476411403</v>
      </c>
      <c r="M126" s="33">
        <f>M127</f>
        <v>0</v>
      </c>
      <c r="N126" s="47"/>
      <c r="O126" s="37"/>
      <c r="P126" s="31"/>
      <c r="Q126" s="32"/>
    </row>
    <row r="127" spans="1:17" s="15" customFormat="1" ht="17.25" customHeight="1">
      <c r="A127" s="74" t="s">
        <v>124</v>
      </c>
      <c r="B127" s="75" t="s">
        <v>57</v>
      </c>
      <c r="C127" s="62">
        <v>965</v>
      </c>
      <c r="D127" s="76" t="s">
        <v>58</v>
      </c>
      <c r="E127" s="62"/>
      <c r="F127" s="62"/>
      <c r="G127" s="62"/>
      <c r="H127" s="62"/>
      <c r="I127" s="77"/>
      <c r="J127" s="78">
        <f>J129+J145+J155+J171+J182+J185+J193</f>
        <v>152961.70000000001</v>
      </c>
      <c r="K127" s="78">
        <f>K129+K145+K155+K171+K182+K185+K193</f>
        <v>152958.9</v>
      </c>
      <c r="L127" s="89">
        <f>K127/J127</f>
        <v>0.99998169476411403</v>
      </c>
      <c r="M127" s="6"/>
      <c r="N127" s="40"/>
      <c r="O127" s="37"/>
      <c r="P127" s="26"/>
    </row>
    <row r="128" spans="1:17" s="13" customFormat="1" ht="17.25" hidden="1" customHeight="1">
      <c r="A128" s="83"/>
      <c r="B128" s="75"/>
      <c r="C128" s="62"/>
      <c r="D128" s="76"/>
      <c r="E128" s="62"/>
      <c r="F128" s="62"/>
      <c r="G128" s="62"/>
      <c r="H128" s="62"/>
      <c r="I128" s="35"/>
      <c r="J128" s="35"/>
      <c r="K128" s="35"/>
      <c r="L128" s="51"/>
      <c r="M128" s="4"/>
      <c r="N128" s="41"/>
      <c r="O128" s="37"/>
      <c r="P128" s="25"/>
    </row>
    <row r="129" spans="1:20" s="13" customFormat="1" ht="25.5" customHeight="1">
      <c r="A129" s="79" t="s">
        <v>211</v>
      </c>
      <c r="B129" s="85" t="s">
        <v>105</v>
      </c>
      <c r="C129" s="81">
        <v>965</v>
      </c>
      <c r="D129" s="82" t="s">
        <v>58</v>
      </c>
      <c r="E129" s="81">
        <v>6000000130</v>
      </c>
      <c r="F129" s="81"/>
      <c r="G129" s="81"/>
      <c r="H129" s="81"/>
      <c r="I129" s="36"/>
      <c r="J129" s="36">
        <f>SUM(J130+J135+J138)</f>
        <v>32592.7</v>
      </c>
      <c r="K129" s="36">
        <f>K130+K135+K138</f>
        <v>32592.399999999998</v>
      </c>
      <c r="L129" s="52">
        <f>K129/J129</f>
        <v>0.99999079548487846</v>
      </c>
      <c r="M129" s="10"/>
      <c r="N129" s="42"/>
      <c r="O129" s="37"/>
      <c r="P129" s="25"/>
      <c r="Q129" s="11"/>
    </row>
    <row r="130" spans="1:20" s="13" customFormat="1" ht="25.5" customHeight="1">
      <c r="A130" s="79" t="s">
        <v>212</v>
      </c>
      <c r="B130" s="95" t="s">
        <v>99</v>
      </c>
      <c r="C130" s="81">
        <v>965</v>
      </c>
      <c r="D130" s="82" t="s">
        <v>58</v>
      </c>
      <c r="E130" s="81">
        <v>6000000131</v>
      </c>
      <c r="F130" s="81"/>
      <c r="G130" s="81"/>
      <c r="H130" s="81"/>
      <c r="I130" s="36"/>
      <c r="J130" s="36">
        <f>J131</f>
        <v>23998.1</v>
      </c>
      <c r="K130" s="36">
        <f>K131</f>
        <v>23998.1</v>
      </c>
      <c r="L130" s="52">
        <f>K130/J130</f>
        <v>1</v>
      </c>
      <c r="M130" s="10"/>
      <c r="N130" s="42"/>
      <c r="O130" s="37"/>
      <c r="P130" s="25"/>
    </row>
    <row r="131" spans="1:20" ht="17.25" customHeight="1">
      <c r="A131" s="83" t="s">
        <v>213</v>
      </c>
      <c r="B131" s="84" t="s">
        <v>152</v>
      </c>
      <c r="C131" s="81">
        <v>965</v>
      </c>
      <c r="D131" s="82" t="s">
        <v>58</v>
      </c>
      <c r="E131" s="81">
        <v>6000000131</v>
      </c>
      <c r="F131" s="82"/>
      <c r="G131" s="81"/>
      <c r="H131" s="81">
        <v>200</v>
      </c>
      <c r="I131" s="35"/>
      <c r="J131" s="35">
        <f>J132</f>
        <v>23998.1</v>
      </c>
      <c r="K131" s="36">
        <f>K132</f>
        <v>23998.1</v>
      </c>
      <c r="L131" s="51">
        <f>K131/J131</f>
        <v>1</v>
      </c>
      <c r="M131" s="4"/>
      <c r="N131" s="41"/>
    </row>
    <row r="132" spans="1:20" s="13" customFormat="1" ht="26.25" customHeight="1">
      <c r="A132" s="79" t="s">
        <v>214</v>
      </c>
      <c r="B132" s="84" t="s">
        <v>153</v>
      </c>
      <c r="C132" s="81">
        <v>965</v>
      </c>
      <c r="D132" s="82" t="s">
        <v>58</v>
      </c>
      <c r="E132" s="81">
        <v>6000000131</v>
      </c>
      <c r="F132" s="81"/>
      <c r="G132" s="81"/>
      <c r="H132" s="82" t="s">
        <v>144</v>
      </c>
      <c r="I132" s="35"/>
      <c r="J132" s="35">
        <v>23998.1</v>
      </c>
      <c r="K132" s="36">
        <v>23998.1</v>
      </c>
      <c r="L132" s="51">
        <f>K132/J132</f>
        <v>1</v>
      </c>
      <c r="M132" s="4"/>
      <c r="N132" s="41"/>
      <c r="O132" s="37"/>
      <c r="P132" s="25"/>
      <c r="T132" s="30"/>
    </row>
    <row r="133" spans="1:20" s="13" customFormat="1" ht="0.75" hidden="1" customHeight="1">
      <c r="A133" s="79"/>
      <c r="B133" s="85" t="s">
        <v>59</v>
      </c>
      <c r="C133" s="81">
        <v>965</v>
      </c>
      <c r="D133" s="82" t="s">
        <v>58</v>
      </c>
      <c r="E133" s="81">
        <v>6000000130</v>
      </c>
      <c r="F133" s="81"/>
      <c r="G133" s="81"/>
      <c r="H133" s="81"/>
      <c r="I133" s="35"/>
      <c r="J133" s="35">
        <f>J134</f>
        <v>0</v>
      </c>
      <c r="K133" s="35"/>
      <c r="L133" s="51">
        <f>L134</f>
        <v>0</v>
      </c>
      <c r="M133" s="4"/>
      <c r="N133" s="41"/>
      <c r="O133" s="37"/>
      <c r="P133" s="25"/>
    </row>
    <row r="134" spans="1:20" s="13" customFormat="1" ht="25.5" hidden="1">
      <c r="A134" s="79"/>
      <c r="B134" s="85" t="s">
        <v>60</v>
      </c>
      <c r="C134" s="81">
        <v>965</v>
      </c>
      <c r="D134" s="82" t="s">
        <v>58</v>
      </c>
      <c r="E134" s="81">
        <v>6000000130</v>
      </c>
      <c r="F134" s="81">
        <v>412</v>
      </c>
      <c r="G134" s="81">
        <v>290</v>
      </c>
      <c r="H134" s="82" t="s">
        <v>61</v>
      </c>
      <c r="I134" s="35"/>
      <c r="J134" s="35">
        <f>9000-9000</f>
        <v>0</v>
      </c>
      <c r="K134" s="35"/>
      <c r="L134" s="51">
        <f>9000-9000</f>
        <v>0</v>
      </c>
      <c r="M134" s="4"/>
      <c r="N134" s="41"/>
      <c r="O134" s="37"/>
      <c r="P134" s="25"/>
    </row>
    <row r="135" spans="1:20" s="13" customFormat="1" ht="17.25" customHeight="1">
      <c r="A135" s="79" t="s">
        <v>215</v>
      </c>
      <c r="B135" s="85" t="s">
        <v>62</v>
      </c>
      <c r="C135" s="81">
        <v>965</v>
      </c>
      <c r="D135" s="82" t="s">
        <v>58</v>
      </c>
      <c r="E135" s="81">
        <v>6000000132</v>
      </c>
      <c r="F135" s="81"/>
      <c r="G135" s="81"/>
      <c r="H135" s="81"/>
      <c r="I135" s="36"/>
      <c r="J135" s="36">
        <f>J136</f>
        <v>8181.9</v>
      </c>
      <c r="K135" s="36">
        <f>K136</f>
        <v>8181.7</v>
      </c>
      <c r="L135" s="52">
        <f t="shared" ref="L135:L140" si="7">K135/J135</f>
        <v>0.99997555579999753</v>
      </c>
      <c r="M135" s="10"/>
      <c r="N135" s="42"/>
      <c r="O135" s="37"/>
      <c r="P135" s="25"/>
    </row>
    <row r="136" spans="1:20" ht="17.25" customHeight="1">
      <c r="A136" s="83" t="s">
        <v>216</v>
      </c>
      <c r="B136" s="84" t="s">
        <v>152</v>
      </c>
      <c r="C136" s="81">
        <v>965</v>
      </c>
      <c r="D136" s="82" t="s">
        <v>58</v>
      </c>
      <c r="E136" s="81">
        <v>6000000132</v>
      </c>
      <c r="F136" s="82"/>
      <c r="G136" s="81"/>
      <c r="H136" s="81">
        <v>200</v>
      </c>
      <c r="I136" s="35"/>
      <c r="J136" s="35">
        <f>J137</f>
        <v>8181.9</v>
      </c>
      <c r="K136" s="36">
        <f>K137</f>
        <v>8181.7</v>
      </c>
      <c r="L136" s="51">
        <f t="shared" si="7"/>
        <v>0.99997555579999753</v>
      </c>
      <c r="M136" s="4"/>
      <c r="N136" s="41"/>
    </row>
    <row r="137" spans="1:20" s="13" customFormat="1" ht="28.5" customHeight="1">
      <c r="A137" s="79" t="s">
        <v>217</v>
      </c>
      <c r="B137" s="84" t="s">
        <v>153</v>
      </c>
      <c r="C137" s="81">
        <v>965</v>
      </c>
      <c r="D137" s="82" t="s">
        <v>58</v>
      </c>
      <c r="E137" s="81">
        <v>6000000132</v>
      </c>
      <c r="F137" s="81"/>
      <c r="G137" s="81"/>
      <c r="H137" s="82" t="s">
        <v>144</v>
      </c>
      <c r="I137" s="35"/>
      <c r="J137" s="35">
        <v>8181.9</v>
      </c>
      <c r="K137" s="36">
        <v>8181.7</v>
      </c>
      <c r="L137" s="51">
        <f t="shared" si="7"/>
        <v>0.99997555579999753</v>
      </c>
      <c r="M137" s="4"/>
      <c r="N137" s="41"/>
      <c r="O137" s="37"/>
      <c r="P137" s="25"/>
    </row>
    <row r="138" spans="1:20" s="13" customFormat="1" ht="39.75" customHeight="1">
      <c r="A138" s="79" t="s">
        <v>218</v>
      </c>
      <c r="B138" s="85" t="s">
        <v>100</v>
      </c>
      <c r="C138" s="81">
        <v>965</v>
      </c>
      <c r="D138" s="82" t="s">
        <v>58</v>
      </c>
      <c r="E138" s="81">
        <v>6000000133</v>
      </c>
      <c r="F138" s="81"/>
      <c r="G138" s="81"/>
      <c r="H138" s="81"/>
      <c r="I138" s="36"/>
      <c r="J138" s="36">
        <f>J139</f>
        <v>412.7</v>
      </c>
      <c r="K138" s="36">
        <f>K139</f>
        <v>412.6</v>
      </c>
      <c r="L138" s="52">
        <f t="shared" si="7"/>
        <v>0.99975769323964148</v>
      </c>
      <c r="M138" s="10"/>
      <c r="N138" s="42"/>
      <c r="O138" s="37"/>
      <c r="P138" s="25"/>
    </row>
    <row r="139" spans="1:20" ht="17.25" customHeight="1">
      <c r="A139" s="83" t="s">
        <v>219</v>
      </c>
      <c r="B139" s="84" t="s">
        <v>152</v>
      </c>
      <c r="C139" s="81">
        <v>965</v>
      </c>
      <c r="D139" s="82" t="s">
        <v>58</v>
      </c>
      <c r="E139" s="81">
        <v>6000000133</v>
      </c>
      <c r="F139" s="82"/>
      <c r="G139" s="81"/>
      <c r="H139" s="81">
        <v>200</v>
      </c>
      <c r="I139" s="35"/>
      <c r="J139" s="35">
        <f>J140</f>
        <v>412.7</v>
      </c>
      <c r="K139" s="36">
        <f>K140</f>
        <v>412.6</v>
      </c>
      <c r="L139" s="51">
        <f t="shared" si="7"/>
        <v>0.99975769323964148</v>
      </c>
      <c r="M139" s="4"/>
      <c r="N139" s="41"/>
    </row>
    <row r="140" spans="1:20" s="13" customFormat="1" ht="30" customHeight="1">
      <c r="A140" s="79" t="s">
        <v>220</v>
      </c>
      <c r="B140" s="84" t="s">
        <v>153</v>
      </c>
      <c r="C140" s="81">
        <v>965</v>
      </c>
      <c r="D140" s="82" t="s">
        <v>58</v>
      </c>
      <c r="E140" s="81">
        <v>6000000133</v>
      </c>
      <c r="F140" s="81"/>
      <c r="G140" s="81"/>
      <c r="H140" s="82" t="s">
        <v>144</v>
      </c>
      <c r="I140" s="35"/>
      <c r="J140" s="35">
        <v>412.7</v>
      </c>
      <c r="K140" s="36">
        <v>412.6</v>
      </c>
      <c r="L140" s="51">
        <f t="shared" si="7"/>
        <v>0.99975769323964148</v>
      </c>
      <c r="M140" s="4"/>
      <c r="N140" s="41"/>
      <c r="O140" s="37"/>
      <c r="P140" s="25"/>
    </row>
    <row r="141" spans="1:20" s="13" customFormat="1" ht="17.25" hidden="1" customHeight="1">
      <c r="A141" s="79"/>
      <c r="B141" s="85" t="s">
        <v>63</v>
      </c>
      <c r="C141" s="81">
        <v>965</v>
      </c>
      <c r="D141" s="82" t="s">
        <v>58</v>
      </c>
      <c r="E141" s="81">
        <v>6000105</v>
      </c>
      <c r="F141" s="81"/>
      <c r="G141" s="81"/>
      <c r="H141" s="81"/>
      <c r="I141" s="36"/>
      <c r="J141" s="36">
        <f>J142</f>
        <v>0</v>
      </c>
      <c r="K141" s="36"/>
      <c r="L141" s="52">
        <f>L142</f>
        <v>0</v>
      </c>
      <c r="M141" s="10"/>
      <c r="N141" s="42"/>
      <c r="O141" s="37"/>
      <c r="P141" s="25"/>
    </row>
    <row r="142" spans="1:20" s="13" customFormat="1" ht="17.25" hidden="1" customHeight="1">
      <c r="A142" s="79"/>
      <c r="B142" s="84" t="s">
        <v>20</v>
      </c>
      <c r="C142" s="81">
        <v>965</v>
      </c>
      <c r="D142" s="82" t="s">
        <v>58</v>
      </c>
      <c r="E142" s="81">
        <v>6000105</v>
      </c>
      <c r="F142" s="81"/>
      <c r="G142" s="81"/>
      <c r="H142" s="81">
        <v>500</v>
      </c>
      <c r="I142" s="35"/>
      <c r="J142" s="35"/>
      <c r="K142" s="35"/>
      <c r="L142" s="51"/>
      <c r="M142" s="4"/>
      <c r="N142" s="41"/>
      <c r="O142" s="37"/>
      <c r="P142" s="25"/>
    </row>
    <row r="143" spans="1:20" s="13" customFormat="1" ht="17.25" hidden="1" customHeight="1">
      <c r="A143" s="79"/>
      <c r="B143" s="85"/>
      <c r="C143" s="81"/>
      <c r="D143" s="82"/>
      <c r="E143" s="81"/>
      <c r="F143" s="81"/>
      <c r="G143" s="81"/>
      <c r="H143" s="81"/>
      <c r="I143" s="35"/>
      <c r="J143" s="35"/>
      <c r="K143" s="35"/>
      <c r="L143" s="51"/>
      <c r="M143" s="4"/>
      <c r="N143" s="41"/>
      <c r="O143" s="37"/>
      <c r="P143" s="25"/>
    </row>
    <row r="144" spans="1:20" s="13" customFormat="1" ht="17.25" hidden="1" customHeight="1">
      <c r="A144" s="79"/>
      <c r="B144" s="85"/>
      <c r="C144" s="81"/>
      <c r="D144" s="82"/>
      <c r="E144" s="81"/>
      <c r="F144" s="81"/>
      <c r="G144" s="81"/>
      <c r="H144" s="81"/>
      <c r="I144" s="35"/>
      <c r="J144" s="35"/>
      <c r="K144" s="35"/>
      <c r="L144" s="51"/>
      <c r="M144" s="4"/>
      <c r="N144" s="41"/>
      <c r="O144" s="37"/>
      <c r="P144" s="25"/>
    </row>
    <row r="145" spans="1:16" s="13" customFormat="1" ht="37.5" customHeight="1">
      <c r="A145" s="79" t="s">
        <v>221</v>
      </c>
      <c r="B145" s="85" t="s">
        <v>106</v>
      </c>
      <c r="C145" s="81">
        <v>965</v>
      </c>
      <c r="D145" s="82" t="s">
        <v>58</v>
      </c>
      <c r="E145" s="81">
        <v>6000000140</v>
      </c>
      <c r="F145" s="81"/>
      <c r="G145" s="81"/>
      <c r="H145" s="81"/>
      <c r="I145" s="36"/>
      <c r="J145" s="36">
        <f>J146+J149+J152</f>
        <v>1094.5</v>
      </c>
      <c r="K145" s="36">
        <f>K146+K149+K152</f>
        <v>1094.2</v>
      </c>
      <c r="L145" s="52">
        <f t="shared" ref="L145:L155" si="8">K145/J145</f>
        <v>0.99972590223846514</v>
      </c>
      <c r="M145" s="10"/>
      <c r="N145" s="42"/>
      <c r="O145" s="37"/>
      <c r="P145" s="25"/>
    </row>
    <row r="146" spans="1:16" s="13" customFormat="1" ht="16.5" customHeight="1">
      <c r="A146" s="79" t="s">
        <v>222</v>
      </c>
      <c r="B146" s="85" t="s">
        <v>101</v>
      </c>
      <c r="C146" s="81">
        <v>965</v>
      </c>
      <c r="D146" s="82" t="s">
        <v>58</v>
      </c>
      <c r="E146" s="81">
        <v>6000000141</v>
      </c>
      <c r="F146" s="81"/>
      <c r="G146" s="81"/>
      <c r="H146" s="81"/>
      <c r="I146" s="36"/>
      <c r="J146" s="36">
        <f>J147</f>
        <v>646.4</v>
      </c>
      <c r="K146" s="36">
        <f>K147</f>
        <v>646.29999999999995</v>
      </c>
      <c r="L146" s="52">
        <f t="shared" si="8"/>
        <v>0.99984529702970293</v>
      </c>
      <c r="M146" s="10"/>
      <c r="N146" s="42"/>
      <c r="O146" s="37"/>
      <c r="P146" s="25"/>
    </row>
    <row r="147" spans="1:16" ht="17.25" customHeight="1">
      <c r="A147" s="83" t="s">
        <v>223</v>
      </c>
      <c r="B147" s="84" t="s">
        <v>152</v>
      </c>
      <c r="C147" s="81">
        <v>965</v>
      </c>
      <c r="D147" s="82" t="s">
        <v>58</v>
      </c>
      <c r="E147" s="81">
        <v>6000000141</v>
      </c>
      <c r="F147" s="82"/>
      <c r="G147" s="81"/>
      <c r="H147" s="81">
        <v>200</v>
      </c>
      <c r="I147" s="35"/>
      <c r="J147" s="35">
        <f>J148</f>
        <v>646.4</v>
      </c>
      <c r="K147" s="36">
        <f>K148</f>
        <v>646.29999999999995</v>
      </c>
      <c r="L147" s="51">
        <f t="shared" si="8"/>
        <v>0.99984529702970293</v>
      </c>
      <c r="M147" s="4"/>
      <c r="N147" s="41"/>
    </row>
    <row r="148" spans="1:16" s="13" customFormat="1" ht="27" customHeight="1">
      <c r="A148" s="79" t="s">
        <v>224</v>
      </c>
      <c r="B148" s="84" t="s">
        <v>153</v>
      </c>
      <c r="C148" s="81">
        <v>965</v>
      </c>
      <c r="D148" s="82" t="s">
        <v>58</v>
      </c>
      <c r="E148" s="81">
        <v>6000000141</v>
      </c>
      <c r="F148" s="81"/>
      <c r="G148" s="81"/>
      <c r="H148" s="82" t="s">
        <v>144</v>
      </c>
      <c r="I148" s="36"/>
      <c r="J148" s="36">
        <v>646.4</v>
      </c>
      <c r="K148" s="36">
        <v>646.29999999999995</v>
      </c>
      <c r="L148" s="52">
        <f t="shared" si="8"/>
        <v>0.99984529702970293</v>
      </c>
      <c r="M148" s="10"/>
      <c r="N148" s="42"/>
      <c r="O148" s="37"/>
      <c r="P148" s="25"/>
    </row>
    <row r="149" spans="1:16" s="13" customFormat="1" ht="15" customHeight="1">
      <c r="A149" s="79" t="s">
        <v>225</v>
      </c>
      <c r="B149" s="85" t="s">
        <v>102</v>
      </c>
      <c r="C149" s="81">
        <v>965</v>
      </c>
      <c r="D149" s="82" t="s">
        <v>58</v>
      </c>
      <c r="E149" s="81">
        <v>6000000142</v>
      </c>
      <c r="F149" s="81"/>
      <c r="G149" s="81"/>
      <c r="H149" s="81"/>
      <c r="I149" s="36"/>
      <c r="J149" s="36">
        <f>J150</f>
        <v>198.3</v>
      </c>
      <c r="K149" s="36">
        <f>K150</f>
        <v>198.2</v>
      </c>
      <c r="L149" s="52">
        <f t="shared" si="8"/>
        <v>0.99949571356530498</v>
      </c>
      <c r="M149" s="10"/>
      <c r="N149" s="42"/>
      <c r="O149" s="37"/>
      <c r="P149" s="25"/>
    </row>
    <row r="150" spans="1:16" ht="17.25" customHeight="1">
      <c r="A150" s="83" t="s">
        <v>226</v>
      </c>
      <c r="B150" s="84" t="s">
        <v>152</v>
      </c>
      <c r="C150" s="81">
        <v>965</v>
      </c>
      <c r="D150" s="82" t="s">
        <v>58</v>
      </c>
      <c r="E150" s="81">
        <v>6000000142</v>
      </c>
      <c r="F150" s="82"/>
      <c r="G150" s="81"/>
      <c r="H150" s="81">
        <v>200</v>
      </c>
      <c r="I150" s="35"/>
      <c r="J150" s="35">
        <f>J151</f>
        <v>198.3</v>
      </c>
      <c r="K150" s="36">
        <f>K151</f>
        <v>198.2</v>
      </c>
      <c r="L150" s="51">
        <f t="shared" si="8"/>
        <v>0.99949571356530498</v>
      </c>
      <c r="M150" s="4"/>
      <c r="N150" s="41"/>
    </row>
    <row r="151" spans="1:16" s="13" customFormat="1" ht="26.25" customHeight="1">
      <c r="A151" s="79" t="s">
        <v>227</v>
      </c>
      <c r="B151" s="84" t="s">
        <v>153</v>
      </c>
      <c r="C151" s="81">
        <v>965</v>
      </c>
      <c r="D151" s="82" t="s">
        <v>58</v>
      </c>
      <c r="E151" s="81">
        <v>6000000142</v>
      </c>
      <c r="F151" s="81"/>
      <c r="G151" s="81"/>
      <c r="H151" s="82" t="s">
        <v>144</v>
      </c>
      <c r="I151" s="35"/>
      <c r="J151" s="35">
        <v>198.3</v>
      </c>
      <c r="K151" s="36">
        <v>198.2</v>
      </c>
      <c r="L151" s="51">
        <f t="shared" si="8"/>
        <v>0.99949571356530498</v>
      </c>
      <c r="M151" s="4"/>
      <c r="N151" s="41"/>
      <c r="O151" s="37"/>
      <c r="P151" s="25"/>
    </row>
    <row r="152" spans="1:16" s="13" customFormat="1" ht="16.5" customHeight="1">
      <c r="A152" s="79" t="s">
        <v>272</v>
      </c>
      <c r="B152" s="85" t="s">
        <v>64</v>
      </c>
      <c r="C152" s="81">
        <v>965</v>
      </c>
      <c r="D152" s="82" t="s">
        <v>58</v>
      </c>
      <c r="E152" s="81">
        <v>6000000143</v>
      </c>
      <c r="F152" s="81"/>
      <c r="G152" s="81"/>
      <c r="H152" s="81"/>
      <c r="I152" s="36"/>
      <c r="J152" s="36">
        <f>J153</f>
        <v>249.8</v>
      </c>
      <c r="K152" s="36">
        <f>K153</f>
        <v>249.7</v>
      </c>
      <c r="L152" s="52">
        <f t="shared" si="8"/>
        <v>0.99959967974379493</v>
      </c>
      <c r="M152" s="10"/>
      <c r="N152" s="42"/>
      <c r="O152" s="37"/>
      <c r="P152" s="25"/>
    </row>
    <row r="153" spans="1:16" ht="17.25" customHeight="1">
      <c r="A153" s="83" t="s">
        <v>273</v>
      </c>
      <c r="B153" s="84" t="s">
        <v>152</v>
      </c>
      <c r="C153" s="81">
        <v>965</v>
      </c>
      <c r="D153" s="82" t="s">
        <v>58</v>
      </c>
      <c r="E153" s="81">
        <v>6000000143</v>
      </c>
      <c r="F153" s="82"/>
      <c r="G153" s="81"/>
      <c r="H153" s="81">
        <v>200</v>
      </c>
      <c r="I153" s="35"/>
      <c r="J153" s="35">
        <f>J154</f>
        <v>249.8</v>
      </c>
      <c r="K153" s="36">
        <f>K154</f>
        <v>249.7</v>
      </c>
      <c r="L153" s="51">
        <f t="shared" si="8"/>
        <v>0.99959967974379493</v>
      </c>
      <c r="M153" s="4"/>
      <c r="N153" s="41"/>
    </row>
    <row r="154" spans="1:16" s="13" customFormat="1" ht="29.25" customHeight="1">
      <c r="A154" s="79" t="s">
        <v>274</v>
      </c>
      <c r="B154" s="84" t="s">
        <v>153</v>
      </c>
      <c r="C154" s="81">
        <v>965</v>
      </c>
      <c r="D154" s="82" t="s">
        <v>58</v>
      </c>
      <c r="E154" s="81">
        <v>6000000143</v>
      </c>
      <c r="F154" s="81"/>
      <c r="G154" s="81"/>
      <c r="H154" s="82" t="s">
        <v>144</v>
      </c>
      <c r="I154" s="35"/>
      <c r="J154" s="35">
        <v>249.8</v>
      </c>
      <c r="K154" s="36">
        <v>249.7</v>
      </c>
      <c r="L154" s="51">
        <f t="shared" si="8"/>
        <v>0.99959967974379493</v>
      </c>
      <c r="M154" s="4"/>
      <c r="N154" s="41"/>
      <c r="O154" s="37"/>
      <c r="P154" s="25"/>
    </row>
    <row r="155" spans="1:16" s="13" customFormat="1" ht="18" customHeight="1">
      <c r="A155" s="79" t="s">
        <v>228</v>
      </c>
      <c r="B155" s="85" t="s">
        <v>65</v>
      </c>
      <c r="C155" s="81">
        <v>965</v>
      </c>
      <c r="D155" s="82" t="s">
        <v>58</v>
      </c>
      <c r="E155" s="81">
        <v>6000000150</v>
      </c>
      <c r="F155" s="81"/>
      <c r="G155" s="81"/>
      <c r="H155" s="81"/>
      <c r="I155" s="36"/>
      <c r="J155" s="36">
        <f>J156+J162+J165+J159+J168</f>
        <v>52000.5</v>
      </c>
      <c r="K155" s="36">
        <f>K156+K162+K165+K159+K168</f>
        <v>52000.3</v>
      </c>
      <c r="L155" s="51">
        <f t="shared" si="8"/>
        <v>0.99999615388313579</v>
      </c>
      <c r="M155" s="10"/>
      <c r="N155" s="42"/>
      <c r="O155" s="37"/>
      <c r="P155" s="25"/>
    </row>
    <row r="156" spans="1:16" s="13" customFormat="1" ht="17.25" customHeight="1">
      <c r="A156" s="79" t="s">
        <v>229</v>
      </c>
      <c r="B156" s="85" t="s">
        <v>421</v>
      </c>
      <c r="C156" s="81">
        <v>965</v>
      </c>
      <c r="D156" s="82" t="s">
        <v>58</v>
      </c>
      <c r="E156" s="81">
        <v>6000000151</v>
      </c>
      <c r="F156" s="81"/>
      <c r="G156" s="81"/>
      <c r="H156" s="81"/>
      <c r="I156" s="36"/>
      <c r="J156" s="36">
        <f>J157</f>
        <v>10206.799999999999</v>
      </c>
      <c r="K156" s="36">
        <f>K157</f>
        <v>10206.700000000001</v>
      </c>
      <c r="L156" s="52">
        <f t="shared" ref="L156:L171" si="9">K156/J156</f>
        <v>0.9999902026100248</v>
      </c>
      <c r="M156" s="10"/>
      <c r="N156" s="42"/>
      <c r="O156" s="37"/>
      <c r="P156" s="25"/>
    </row>
    <row r="157" spans="1:16" ht="17.25" customHeight="1">
      <c r="A157" s="83" t="s">
        <v>230</v>
      </c>
      <c r="B157" s="84" t="s">
        <v>152</v>
      </c>
      <c r="C157" s="81">
        <v>965</v>
      </c>
      <c r="D157" s="82" t="s">
        <v>58</v>
      </c>
      <c r="E157" s="81">
        <v>6000000151</v>
      </c>
      <c r="F157" s="82"/>
      <c r="G157" s="81"/>
      <c r="H157" s="81">
        <v>200</v>
      </c>
      <c r="I157" s="35"/>
      <c r="J157" s="35">
        <f>J158</f>
        <v>10206.799999999999</v>
      </c>
      <c r="K157" s="36">
        <f>K158</f>
        <v>10206.700000000001</v>
      </c>
      <c r="L157" s="51">
        <f t="shared" si="9"/>
        <v>0.9999902026100248</v>
      </c>
      <c r="M157" s="4"/>
      <c r="N157" s="41"/>
    </row>
    <row r="158" spans="1:16" s="13" customFormat="1" ht="26.25" customHeight="1">
      <c r="A158" s="79" t="s">
        <v>231</v>
      </c>
      <c r="B158" s="84" t="s">
        <v>153</v>
      </c>
      <c r="C158" s="81">
        <v>965</v>
      </c>
      <c r="D158" s="82" t="s">
        <v>58</v>
      </c>
      <c r="E158" s="81">
        <v>6000000151</v>
      </c>
      <c r="F158" s="81">
        <v>412</v>
      </c>
      <c r="G158" s="81">
        <v>290</v>
      </c>
      <c r="H158" s="82" t="s">
        <v>144</v>
      </c>
      <c r="I158" s="35"/>
      <c r="J158" s="35">
        <v>10206.799999999999</v>
      </c>
      <c r="K158" s="36">
        <v>10206.700000000001</v>
      </c>
      <c r="L158" s="51">
        <f t="shared" si="9"/>
        <v>0.9999902026100248</v>
      </c>
      <c r="M158" s="4"/>
      <c r="N158" s="41"/>
      <c r="O158" s="37"/>
      <c r="P158" s="25"/>
    </row>
    <row r="159" spans="1:16" s="13" customFormat="1" ht="13.5" customHeight="1">
      <c r="A159" s="83" t="s">
        <v>232</v>
      </c>
      <c r="B159" s="95" t="s">
        <v>92</v>
      </c>
      <c r="C159" s="81">
        <v>965</v>
      </c>
      <c r="D159" s="82" t="s">
        <v>58</v>
      </c>
      <c r="E159" s="81">
        <v>6000000152</v>
      </c>
      <c r="F159" s="81"/>
      <c r="G159" s="81"/>
      <c r="H159" s="81"/>
      <c r="I159" s="36"/>
      <c r="J159" s="36">
        <f>J160</f>
        <v>36000</v>
      </c>
      <c r="K159" s="36">
        <f>K160</f>
        <v>35999.9</v>
      </c>
      <c r="L159" s="52">
        <f t="shared" si="9"/>
        <v>0.99999722222222232</v>
      </c>
      <c r="M159" s="10"/>
      <c r="N159" s="42"/>
      <c r="O159" s="37"/>
      <c r="P159" s="25"/>
    </row>
    <row r="160" spans="1:16" ht="17.25" customHeight="1">
      <c r="A160" s="83" t="s">
        <v>233</v>
      </c>
      <c r="B160" s="84" t="s">
        <v>152</v>
      </c>
      <c r="C160" s="81">
        <v>965</v>
      </c>
      <c r="D160" s="82" t="s">
        <v>58</v>
      </c>
      <c r="E160" s="81">
        <v>6000000152</v>
      </c>
      <c r="F160" s="82"/>
      <c r="G160" s="81"/>
      <c r="H160" s="81">
        <v>200</v>
      </c>
      <c r="I160" s="35"/>
      <c r="J160" s="35">
        <f>J161</f>
        <v>36000</v>
      </c>
      <c r="K160" s="36">
        <f>K161</f>
        <v>35999.9</v>
      </c>
      <c r="L160" s="51">
        <f t="shared" si="9"/>
        <v>0.99999722222222232</v>
      </c>
      <c r="M160" s="4"/>
      <c r="N160" s="41"/>
    </row>
    <row r="161" spans="1:16" s="13" customFormat="1" ht="29.25" customHeight="1">
      <c r="A161" s="110" t="s">
        <v>234</v>
      </c>
      <c r="B161" s="84" t="s">
        <v>153</v>
      </c>
      <c r="C161" s="81">
        <v>965</v>
      </c>
      <c r="D161" s="82" t="s">
        <v>58</v>
      </c>
      <c r="E161" s="81">
        <v>6000000152</v>
      </c>
      <c r="F161" s="81"/>
      <c r="G161" s="81"/>
      <c r="H161" s="82" t="s">
        <v>144</v>
      </c>
      <c r="I161" s="35"/>
      <c r="J161" s="35">
        <v>36000</v>
      </c>
      <c r="K161" s="36">
        <v>35999.9</v>
      </c>
      <c r="L161" s="51">
        <f t="shared" si="9"/>
        <v>0.99999722222222232</v>
      </c>
      <c r="M161" s="4"/>
      <c r="N161" s="41"/>
      <c r="O161" s="37"/>
      <c r="P161" s="25"/>
    </row>
    <row r="162" spans="1:16" s="13" customFormat="1" ht="13.5" customHeight="1">
      <c r="A162" s="83" t="s">
        <v>235</v>
      </c>
      <c r="B162" s="95" t="s">
        <v>422</v>
      </c>
      <c r="C162" s="81">
        <v>965</v>
      </c>
      <c r="D162" s="82" t="s">
        <v>58</v>
      </c>
      <c r="E162" s="81">
        <v>6000000153</v>
      </c>
      <c r="F162" s="81"/>
      <c r="G162" s="81"/>
      <c r="H162" s="81"/>
      <c r="I162" s="36"/>
      <c r="J162" s="36">
        <f>J163</f>
        <v>2980.9</v>
      </c>
      <c r="K162" s="36">
        <f>K163</f>
        <v>2980.9</v>
      </c>
      <c r="L162" s="52">
        <f t="shared" si="9"/>
        <v>1</v>
      </c>
      <c r="M162" s="10"/>
      <c r="N162" s="42"/>
      <c r="O162" s="37"/>
      <c r="P162" s="25"/>
    </row>
    <row r="163" spans="1:16" ht="17.25" customHeight="1">
      <c r="A163" s="83" t="s">
        <v>236</v>
      </c>
      <c r="B163" s="84" t="s">
        <v>152</v>
      </c>
      <c r="C163" s="81">
        <v>965</v>
      </c>
      <c r="D163" s="82" t="s">
        <v>58</v>
      </c>
      <c r="E163" s="81">
        <v>6000000153</v>
      </c>
      <c r="F163" s="82"/>
      <c r="G163" s="81"/>
      <c r="H163" s="81">
        <v>200</v>
      </c>
      <c r="I163" s="35"/>
      <c r="J163" s="35">
        <f>J164</f>
        <v>2980.9</v>
      </c>
      <c r="K163" s="36">
        <f>K164</f>
        <v>2980.9</v>
      </c>
      <c r="L163" s="51">
        <f t="shared" si="9"/>
        <v>1</v>
      </c>
      <c r="M163" s="4"/>
      <c r="N163" s="41"/>
    </row>
    <row r="164" spans="1:16" s="13" customFormat="1" ht="29.25" customHeight="1">
      <c r="A164" s="110" t="s">
        <v>237</v>
      </c>
      <c r="B164" s="84" t="s">
        <v>153</v>
      </c>
      <c r="C164" s="81">
        <v>965</v>
      </c>
      <c r="D164" s="82" t="s">
        <v>58</v>
      </c>
      <c r="E164" s="81">
        <v>6000000153</v>
      </c>
      <c r="F164" s="81"/>
      <c r="G164" s="81"/>
      <c r="H164" s="82" t="s">
        <v>144</v>
      </c>
      <c r="I164" s="35"/>
      <c r="J164" s="35">
        <v>2980.9</v>
      </c>
      <c r="K164" s="36">
        <v>2980.9</v>
      </c>
      <c r="L164" s="51">
        <f t="shared" si="9"/>
        <v>1</v>
      </c>
      <c r="M164" s="4"/>
      <c r="N164" s="41"/>
      <c r="O164" s="37"/>
      <c r="P164" s="25"/>
    </row>
    <row r="165" spans="1:16" s="13" customFormat="1" ht="45" customHeight="1">
      <c r="A165" s="83" t="s">
        <v>278</v>
      </c>
      <c r="B165" s="95" t="s">
        <v>423</v>
      </c>
      <c r="C165" s="81">
        <v>965</v>
      </c>
      <c r="D165" s="82" t="s">
        <v>58</v>
      </c>
      <c r="E165" s="81">
        <v>6000000154</v>
      </c>
      <c r="F165" s="81"/>
      <c r="G165" s="81"/>
      <c r="H165" s="81"/>
      <c r="I165" s="36"/>
      <c r="J165" s="36">
        <f>J166</f>
        <v>2772</v>
      </c>
      <c r="K165" s="36">
        <f>K166</f>
        <v>2772</v>
      </c>
      <c r="L165" s="52">
        <f t="shared" si="9"/>
        <v>1</v>
      </c>
      <c r="M165" s="10"/>
      <c r="N165" s="42"/>
      <c r="O165" s="37"/>
      <c r="P165" s="25"/>
    </row>
    <row r="166" spans="1:16" ht="17.25" customHeight="1">
      <c r="A166" s="83" t="s">
        <v>279</v>
      </c>
      <c r="B166" s="84" t="s">
        <v>152</v>
      </c>
      <c r="C166" s="81">
        <v>965</v>
      </c>
      <c r="D166" s="82" t="s">
        <v>58</v>
      </c>
      <c r="E166" s="81">
        <v>6000000154</v>
      </c>
      <c r="F166" s="82"/>
      <c r="G166" s="81"/>
      <c r="H166" s="81">
        <v>200</v>
      </c>
      <c r="I166" s="35"/>
      <c r="J166" s="35">
        <f>J167</f>
        <v>2772</v>
      </c>
      <c r="K166" s="36">
        <f>K167</f>
        <v>2772</v>
      </c>
      <c r="L166" s="51">
        <f t="shared" si="9"/>
        <v>1</v>
      </c>
      <c r="M166" s="4"/>
      <c r="N166" s="41"/>
    </row>
    <row r="167" spans="1:16" s="13" customFormat="1" ht="28.5" customHeight="1">
      <c r="A167" s="110" t="s">
        <v>280</v>
      </c>
      <c r="B167" s="84" t="s">
        <v>153</v>
      </c>
      <c r="C167" s="81">
        <v>965</v>
      </c>
      <c r="D167" s="82" t="s">
        <v>58</v>
      </c>
      <c r="E167" s="81">
        <v>6000000154</v>
      </c>
      <c r="F167" s="81"/>
      <c r="G167" s="81"/>
      <c r="H167" s="82" t="s">
        <v>144</v>
      </c>
      <c r="I167" s="35"/>
      <c r="J167" s="35">
        <v>2772</v>
      </c>
      <c r="K167" s="36">
        <v>2772</v>
      </c>
      <c r="L167" s="51">
        <f t="shared" si="9"/>
        <v>1</v>
      </c>
      <c r="M167" s="4"/>
      <c r="N167" s="41"/>
      <c r="O167" s="37"/>
      <c r="P167" s="25"/>
    </row>
    <row r="168" spans="1:16" s="13" customFormat="1" ht="28.5" customHeight="1">
      <c r="A168" s="83" t="s">
        <v>396</v>
      </c>
      <c r="B168" s="122" t="s">
        <v>399</v>
      </c>
      <c r="C168" s="81">
        <v>965</v>
      </c>
      <c r="D168" s="124" t="s">
        <v>58</v>
      </c>
      <c r="E168" s="125">
        <v>6000000155</v>
      </c>
      <c r="F168" s="125"/>
      <c r="G168" s="125"/>
      <c r="H168" s="125"/>
      <c r="I168" s="35"/>
      <c r="J168" s="35">
        <f>J169</f>
        <v>40.799999999999997</v>
      </c>
      <c r="K168" s="36">
        <f>K169</f>
        <v>40.799999999999997</v>
      </c>
      <c r="L168" s="51">
        <f t="shared" si="9"/>
        <v>1</v>
      </c>
      <c r="M168" s="4"/>
      <c r="N168" s="41"/>
      <c r="O168" s="37"/>
      <c r="P168" s="25"/>
    </row>
    <row r="169" spans="1:16" s="13" customFormat="1" ht="28.5" customHeight="1">
      <c r="A169" s="83" t="s">
        <v>397</v>
      </c>
      <c r="B169" s="123" t="s">
        <v>400</v>
      </c>
      <c r="C169" s="81">
        <v>965</v>
      </c>
      <c r="D169" s="124" t="s">
        <v>58</v>
      </c>
      <c r="E169" s="125">
        <v>6000000155</v>
      </c>
      <c r="F169" s="126"/>
      <c r="G169" s="127"/>
      <c r="H169" s="127">
        <v>200</v>
      </c>
      <c r="I169" s="35"/>
      <c r="J169" s="35">
        <f>J170</f>
        <v>40.799999999999997</v>
      </c>
      <c r="K169" s="36">
        <f>K170</f>
        <v>40.799999999999997</v>
      </c>
      <c r="L169" s="51">
        <f t="shared" si="9"/>
        <v>1</v>
      </c>
      <c r="M169" s="4"/>
      <c r="N169" s="41"/>
      <c r="O169" s="37"/>
      <c r="P169" s="25"/>
    </row>
    <row r="170" spans="1:16" s="13" customFormat="1" ht="28.5" customHeight="1">
      <c r="A170" s="110" t="s">
        <v>398</v>
      </c>
      <c r="B170" s="123" t="s">
        <v>153</v>
      </c>
      <c r="C170" s="81">
        <v>965</v>
      </c>
      <c r="D170" s="124" t="s">
        <v>58</v>
      </c>
      <c r="E170" s="125">
        <v>6000000155</v>
      </c>
      <c r="F170" s="125"/>
      <c r="G170" s="125"/>
      <c r="H170" s="124" t="s">
        <v>144</v>
      </c>
      <c r="I170" s="35"/>
      <c r="J170" s="35">
        <v>40.799999999999997</v>
      </c>
      <c r="K170" s="36">
        <v>40.799999999999997</v>
      </c>
      <c r="L170" s="51">
        <f t="shared" si="9"/>
        <v>1</v>
      </c>
      <c r="M170" s="4"/>
      <c r="N170" s="41"/>
      <c r="O170" s="37"/>
      <c r="P170" s="25"/>
    </row>
    <row r="171" spans="1:16" s="13" customFormat="1" ht="12.75" customHeight="1">
      <c r="A171" s="79" t="s">
        <v>238</v>
      </c>
      <c r="B171" s="85" t="s">
        <v>107</v>
      </c>
      <c r="C171" s="81">
        <v>965</v>
      </c>
      <c r="D171" s="82" t="s">
        <v>58</v>
      </c>
      <c r="E171" s="81">
        <v>6000000160</v>
      </c>
      <c r="F171" s="81"/>
      <c r="G171" s="81"/>
      <c r="H171" s="81"/>
      <c r="I171" s="36"/>
      <c r="J171" s="36">
        <f>J173+J176+J179</f>
        <v>33398</v>
      </c>
      <c r="K171" s="36">
        <f>K173+K176+K179</f>
        <v>33397.500000000007</v>
      </c>
      <c r="L171" s="52">
        <f t="shared" si="9"/>
        <v>0.99998502904365549</v>
      </c>
      <c r="M171" s="10"/>
      <c r="N171" s="42"/>
      <c r="O171" s="37"/>
      <c r="P171" s="25"/>
    </row>
    <row r="172" spans="1:16" s="13" customFormat="1" ht="16.5" hidden="1" customHeight="1">
      <c r="A172" s="79"/>
      <c r="B172" s="85"/>
      <c r="C172" s="81"/>
      <c r="D172" s="82" t="s">
        <v>58</v>
      </c>
      <c r="E172" s="81">
        <v>6000400</v>
      </c>
      <c r="F172" s="81"/>
      <c r="G172" s="81"/>
      <c r="H172" s="81"/>
      <c r="I172" s="35"/>
      <c r="J172" s="35"/>
      <c r="K172" s="35"/>
      <c r="L172" s="51"/>
      <c r="M172" s="4"/>
      <c r="N172" s="41"/>
      <c r="O172" s="37"/>
      <c r="P172" s="25"/>
    </row>
    <row r="173" spans="1:16" s="13" customFormat="1" ht="27" customHeight="1">
      <c r="A173" s="79" t="s">
        <v>239</v>
      </c>
      <c r="B173" s="85" t="s">
        <v>103</v>
      </c>
      <c r="C173" s="81">
        <v>965</v>
      </c>
      <c r="D173" s="82" t="s">
        <v>58</v>
      </c>
      <c r="E173" s="81">
        <v>6000000161</v>
      </c>
      <c r="F173" s="81"/>
      <c r="G173" s="81"/>
      <c r="H173" s="81"/>
      <c r="I173" s="35"/>
      <c r="J173" s="35">
        <f>J174</f>
        <v>30423.1</v>
      </c>
      <c r="K173" s="35">
        <f>K174</f>
        <v>30422.9</v>
      </c>
      <c r="L173" s="51">
        <f t="shared" ref="L173:L195" si="10">K173/J173</f>
        <v>0.99999342604797026</v>
      </c>
      <c r="M173" s="4"/>
      <c r="N173" s="41"/>
      <c r="O173" s="37"/>
      <c r="P173" s="25"/>
    </row>
    <row r="174" spans="1:16" ht="17.25" customHeight="1">
      <c r="A174" s="83" t="s">
        <v>240</v>
      </c>
      <c r="B174" s="84" t="s">
        <v>152</v>
      </c>
      <c r="C174" s="81">
        <v>965</v>
      </c>
      <c r="D174" s="82" t="s">
        <v>58</v>
      </c>
      <c r="E174" s="81">
        <v>6000000161</v>
      </c>
      <c r="F174" s="82"/>
      <c r="G174" s="81"/>
      <c r="H174" s="81">
        <v>200</v>
      </c>
      <c r="I174" s="35"/>
      <c r="J174" s="35">
        <f>J175</f>
        <v>30423.1</v>
      </c>
      <c r="K174" s="35">
        <f>K175</f>
        <v>30422.9</v>
      </c>
      <c r="L174" s="51">
        <f t="shared" si="10"/>
        <v>0.99999342604797026</v>
      </c>
      <c r="M174" s="4"/>
      <c r="N174" s="41"/>
    </row>
    <row r="175" spans="1:16" s="13" customFormat="1" ht="25.5">
      <c r="A175" s="79" t="s">
        <v>241</v>
      </c>
      <c r="B175" s="84" t="s">
        <v>153</v>
      </c>
      <c r="C175" s="81">
        <v>965</v>
      </c>
      <c r="D175" s="82" t="s">
        <v>58</v>
      </c>
      <c r="E175" s="81">
        <v>6000000161</v>
      </c>
      <c r="F175" s="81"/>
      <c r="G175" s="81"/>
      <c r="H175" s="82" t="s">
        <v>144</v>
      </c>
      <c r="I175" s="35"/>
      <c r="J175" s="35">
        <v>30423.1</v>
      </c>
      <c r="K175" s="35">
        <v>30422.9</v>
      </c>
      <c r="L175" s="51">
        <f t="shared" si="10"/>
        <v>0.99999342604797026</v>
      </c>
      <c r="M175" s="4"/>
      <c r="N175" s="41"/>
      <c r="O175" s="37"/>
      <c r="P175" s="25"/>
    </row>
    <row r="176" spans="1:16" s="13" customFormat="1" ht="16.5" customHeight="1">
      <c r="A176" s="79" t="s">
        <v>242</v>
      </c>
      <c r="B176" s="85" t="s">
        <v>109</v>
      </c>
      <c r="C176" s="81">
        <v>965</v>
      </c>
      <c r="D176" s="82" t="s">
        <v>58</v>
      </c>
      <c r="E176" s="81">
        <v>6000000162</v>
      </c>
      <c r="F176" s="81"/>
      <c r="G176" s="81"/>
      <c r="H176" s="81"/>
      <c r="I176" s="35"/>
      <c r="J176" s="35">
        <f>J177</f>
        <v>2804.5</v>
      </c>
      <c r="K176" s="35">
        <f>K177</f>
        <v>2804.3</v>
      </c>
      <c r="L176" s="51">
        <f t="shared" si="10"/>
        <v>0.9999286860402925</v>
      </c>
      <c r="M176" s="4"/>
      <c r="N176" s="41"/>
      <c r="O176" s="37"/>
      <c r="P176" s="25"/>
    </row>
    <row r="177" spans="1:16" ht="17.25" customHeight="1">
      <c r="A177" s="83" t="s">
        <v>243</v>
      </c>
      <c r="B177" s="84" t="s">
        <v>152</v>
      </c>
      <c r="C177" s="81">
        <v>965</v>
      </c>
      <c r="D177" s="82" t="s">
        <v>58</v>
      </c>
      <c r="E177" s="81">
        <v>6000000162</v>
      </c>
      <c r="F177" s="82"/>
      <c r="G177" s="81"/>
      <c r="H177" s="81">
        <v>200</v>
      </c>
      <c r="I177" s="35"/>
      <c r="J177" s="35">
        <f>J178</f>
        <v>2804.5</v>
      </c>
      <c r="K177" s="35">
        <f>K178</f>
        <v>2804.3</v>
      </c>
      <c r="L177" s="51">
        <f t="shared" si="10"/>
        <v>0.9999286860402925</v>
      </c>
      <c r="M177" s="4"/>
      <c r="N177" s="41"/>
    </row>
    <row r="178" spans="1:16" s="13" customFormat="1" ht="29.25" customHeight="1">
      <c r="A178" s="79" t="s">
        <v>244</v>
      </c>
      <c r="B178" s="84" t="s">
        <v>153</v>
      </c>
      <c r="C178" s="81">
        <v>965</v>
      </c>
      <c r="D178" s="82" t="s">
        <v>58</v>
      </c>
      <c r="E178" s="81">
        <v>6000000162</v>
      </c>
      <c r="F178" s="81"/>
      <c r="G178" s="81"/>
      <c r="H178" s="82" t="s">
        <v>144</v>
      </c>
      <c r="I178" s="35"/>
      <c r="J178" s="35">
        <v>2804.5</v>
      </c>
      <c r="K178" s="35">
        <v>2804.3</v>
      </c>
      <c r="L178" s="51">
        <f t="shared" si="10"/>
        <v>0.9999286860402925</v>
      </c>
      <c r="M178" s="4"/>
      <c r="N178" s="41"/>
      <c r="O178" s="37"/>
      <c r="P178" s="25"/>
    </row>
    <row r="179" spans="1:16" s="13" customFormat="1" ht="29.25" customHeight="1">
      <c r="A179" s="79" t="s">
        <v>293</v>
      </c>
      <c r="B179" s="85" t="s">
        <v>119</v>
      </c>
      <c r="C179" s="81">
        <v>965</v>
      </c>
      <c r="D179" s="82" t="s">
        <v>58</v>
      </c>
      <c r="E179" s="81">
        <v>6000000163</v>
      </c>
      <c r="F179" s="81"/>
      <c r="G179" s="81"/>
      <c r="H179" s="81"/>
      <c r="I179" s="35"/>
      <c r="J179" s="35">
        <f>J181</f>
        <v>170.4</v>
      </c>
      <c r="K179" s="35">
        <f>K180</f>
        <v>170.3</v>
      </c>
      <c r="L179" s="51">
        <f t="shared" si="10"/>
        <v>0.99941314553990612</v>
      </c>
      <c r="M179" s="4"/>
      <c r="N179" s="41"/>
      <c r="O179" s="37"/>
      <c r="P179" s="25"/>
    </row>
    <row r="180" spans="1:16" ht="17.25" customHeight="1">
      <c r="A180" s="83" t="s">
        <v>294</v>
      </c>
      <c r="B180" s="84" t="s">
        <v>152</v>
      </c>
      <c r="C180" s="81">
        <v>965</v>
      </c>
      <c r="D180" s="82" t="s">
        <v>58</v>
      </c>
      <c r="E180" s="81">
        <v>6000000163</v>
      </c>
      <c r="F180" s="82"/>
      <c r="G180" s="81"/>
      <c r="H180" s="81">
        <v>200</v>
      </c>
      <c r="I180" s="35"/>
      <c r="J180" s="35">
        <f>J181</f>
        <v>170.4</v>
      </c>
      <c r="K180" s="35">
        <f>K181</f>
        <v>170.3</v>
      </c>
      <c r="L180" s="51">
        <f t="shared" si="10"/>
        <v>0.99941314553990612</v>
      </c>
      <c r="M180" s="4"/>
      <c r="N180" s="41"/>
    </row>
    <row r="181" spans="1:16" s="13" customFormat="1" ht="25.5">
      <c r="A181" s="79" t="s">
        <v>340</v>
      </c>
      <c r="B181" s="84" t="s">
        <v>153</v>
      </c>
      <c r="C181" s="81">
        <v>965</v>
      </c>
      <c r="D181" s="82" t="s">
        <v>58</v>
      </c>
      <c r="E181" s="81">
        <v>6000000163</v>
      </c>
      <c r="F181" s="81"/>
      <c r="G181" s="81"/>
      <c r="H181" s="81">
        <v>240</v>
      </c>
      <c r="I181" s="35"/>
      <c r="J181" s="35">
        <v>170.4</v>
      </c>
      <c r="K181" s="35">
        <v>170.3</v>
      </c>
      <c r="L181" s="51">
        <f t="shared" si="10"/>
        <v>0.99941314553990612</v>
      </c>
      <c r="M181" s="4"/>
      <c r="N181" s="41"/>
      <c r="O181" s="37"/>
      <c r="P181" s="25"/>
    </row>
    <row r="182" spans="1:16" ht="25.5">
      <c r="A182" s="79" t="s">
        <v>245</v>
      </c>
      <c r="B182" s="85" t="s">
        <v>110</v>
      </c>
      <c r="C182" s="81">
        <v>965</v>
      </c>
      <c r="D182" s="82" t="s">
        <v>58</v>
      </c>
      <c r="E182" s="81">
        <v>6000000501</v>
      </c>
      <c r="F182" s="81"/>
      <c r="G182" s="81"/>
      <c r="H182" s="81"/>
      <c r="I182" s="78"/>
      <c r="J182" s="36">
        <f>J183</f>
        <v>804.7</v>
      </c>
      <c r="K182" s="36">
        <f>K183</f>
        <v>804.5</v>
      </c>
      <c r="L182" s="52">
        <f t="shared" si="10"/>
        <v>0.99975146017149241</v>
      </c>
      <c r="M182" s="7"/>
      <c r="N182" s="43"/>
    </row>
    <row r="183" spans="1:16" ht="17.25" customHeight="1">
      <c r="A183" s="83" t="s">
        <v>246</v>
      </c>
      <c r="B183" s="84" t="s">
        <v>152</v>
      </c>
      <c r="C183" s="81">
        <v>965</v>
      </c>
      <c r="D183" s="82" t="s">
        <v>58</v>
      </c>
      <c r="E183" s="81">
        <v>6000000501</v>
      </c>
      <c r="F183" s="82"/>
      <c r="G183" s="81"/>
      <c r="H183" s="81">
        <v>200</v>
      </c>
      <c r="I183" s="35"/>
      <c r="J183" s="35">
        <f>J184</f>
        <v>804.7</v>
      </c>
      <c r="K183" s="35">
        <f>K184</f>
        <v>804.5</v>
      </c>
      <c r="L183" s="51">
        <f t="shared" si="10"/>
        <v>0.99975146017149241</v>
      </c>
      <c r="M183" s="4"/>
      <c r="N183" s="41"/>
    </row>
    <row r="184" spans="1:16" ht="31.5" customHeight="1">
      <c r="A184" s="79" t="s">
        <v>247</v>
      </c>
      <c r="B184" s="84" t="s">
        <v>153</v>
      </c>
      <c r="C184" s="81">
        <v>965</v>
      </c>
      <c r="D184" s="82" t="s">
        <v>58</v>
      </c>
      <c r="E184" s="81">
        <v>6000000501</v>
      </c>
      <c r="F184" s="81">
        <v>412</v>
      </c>
      <c r="G184" s="81">
        <v>290</v>
      </c>
      <c r="H184" s="82" t="s">
        <v>144</v>
      </c>
      <c r="I184" s="35"/>
      <c r="J184" s="35">
        <v>804.7</v>
      </c>
      <c r="K184" s="35">
        <v>804.5</v>
      </c>
      <c r="L184" s="51">
        <f t="shared" si="10"/>
        <v>0.99975146017149241</v>
      </c>
      <c r="M184" s="4"/>
      <c r="N184" s="41"/>
    </row>
    <row r="185" spans="1:16" ht="25.5">
      <c r="A185" s="79" t="s">
        <v>248</v>
      </c>
      <c r="B185" s="128" t="s">
        <v>345</v>
      </c>
      <c r="C185" s="125">
        <v>965</v>
      </c>
      <c r="D185" s="124" t="s">
        <v>58</v>
      </c>
      <c r="E185" s="125" t="s">
        <v>401</v>
      </c>
      <c r="F185" s="125"/>
      <c r="G185" s="125"/>
      <c r="H185" s="125"/>
      <c r="I185" s="78"/>
      <c r="J185" s="36">
        <f>J186</f>
        <v>29719.7</v>
      </c>
      <c r="K185" s="36">
        <f>K186</f>
        <v>29719.7</v>
      </c>
      <c r="L185" s="51">
        <f t="shared" si="10"/>
        <v>1</v>
      </c>
      <c r="M185" s="7"/>
      <c r="N185" s="43"/>
    </row>
    <row r="186" spans="1:16" ht="17.25" customHeight="1">
      <c r="A186" s="83" t="s">
        <v>249</v>
      </c>
      <c r="B186" s="123" t="s">
        <v>400</v>
      </c>
      <c r="C186" s="81">
        <v>965</v>
      </c>
      <c r="D186" s="124" t="s">
        <v>58</v>
      </c>
      <c r="E186" s="125" t="s">
        <v>401</v>
      </c>
      <c r="F186" s="126"/>
      <c r="G186" s="127"/>
      <c r="H186" s="127">
        <v>200</v>
      </c>
      <c r="I186" s="35"/>
      <c r="J186" s="35">
        <f>J187</f>
        <v>29719.7</v>
      </c>
      <c r="K186" s="35">
        <f>K187</f>
        <v>29719.7</v>
      </c>
      <c r="L186" s="51">
        <f t="shared" si="10"/>
        <v>1</v>
      </c>
      <c r="M186" s="4"/>
      <c r="N186" s="41"/>
    </row>
    <row r="187" spans="1:16" ht="29.25" customHeight="1">
      <c r="A187" s="79" t="s">
        <v>250</v>
      </c>
      <c r="B187" s="123" t="s">
        <v>153</v>
      </c>
      <c r="C187" s="81">
        <v>965</v>
      </c>
      <c r="D187" s="124" t="s">
        <v>58</v>
      </c>
      <c r="E187" s="125" t="s">
        <v>401</v>
      </c>
      <c r="F187" s="125">
        <v>412</v>
      </c>
      <c r="G187" s="125">
        <v>290</v>
      </c>
      <c r="H187" s="124" t="s">
        <v>144</v>
      </c>
      <c r="I187" s="35"/>
      <c r="J187" s="35">
        <v>29719.7</v>
      </c>
      <c r="K187" s="35">
        <v>29719.7</v>
      </c>
      <c r="L187" s="51">
        <f t="shared" si="10"/>
        <v>1</v>
      </c>
      <c r="M187" s="4"/>
      <c r="N187" s="41"/>
    </row>
    <row r="188" spans="1:16" s="20" customFormat="1" ht="17.25" hidden="1" customHeight="1">
      <c r="A188" s="111" t="s">
        <v>125</v>
      </c>
      <c r="B188" s="75" t="s">
        <v>295</v>
      </c>
      <c r="C188" s="62">
        <v>965</v>
      </c>
      <c r="D188" s="76" t="s">
        <v>296</v>
      </c>
      <c r="E188" s="62"/>
      <c r="F188" s="62"/>
      <c r="G188" s="62"/>
      <c r="H188" s="62"/>
      <c r="I188" s="112"/>
      <c r="J188" s="78">
        <f t="shared" ref="J188:K191" si="11">J189</f>
        <v>0</v>
      </c>
      <c r="K188" s="78">
        <f t="shared" si="11"/>
        <v>0</v>
      </c>
      <c r="L188" s="51" t="e">
        <f t="shared" si="10"/>
        <v>#DIV/0!</v>
      </c>
      <c r="M188" s="21">
        <f>M189</f>
        <v>0</v>
      </c>
      <c r="N188" s="48"/>
      <c r="O188" s="37"/>
      <c r="P188" s="27"/>
    </row>
    <row r="189" spans="1:16" s="14" customFormat="1" ht="26.25" hidden="1" customHeight="1">
      <c r="A189" s="87" t="s">
        <v>251</v>
      </c>
      <c r="B189" s="75" t="s">
        <v>298</v>
      </c>
      <c r="C189" s="62">
        <v>965</v>
      </c>
      <c r="D189" s="76" t="s">
        <v>297</v>
      </c>
      <c r="E189" s="62"/>
      <c r="F189" s="62"/>
      <c r="G189" s="62"/>
      <c r="H189" s="62"/>
      <c r="I189" s="78"/>
      <c r="J189" s="78">
        <f t="shared" si="11"/>
        <v>0</v>
      </c>
      <c r="K189" s="78">
        <f t="shared" si="11"/>
        <v>0</v>
      </c>
      <c r="L189" s="51" t="e">
        <f t="shared" si="10"/>
        <v>#DIV/0!</v>
      </c>
      <c r="M189" s="24"/>
      <c r="N189" s="43"/>
      <c r="O189" s="37"/>
      <c r="P189" s="28"/>
    </row>
    <row r="190" spans="1:16" ht="28.5" hidden="1" customHeight="1">
      <c r="A190" s="88" t="s">
        <v>252</v>
      </c>
      <c r="B190" s="85" t="s">
        <v>299</v>
      </c>
      <c r="C190" s="81">
        <v>965</v>
      </c>
      <c r="D190" s="82" t="s">
        <v>297</v>
      </c>
      <c r="E190" s="81">
        <v>4100000171</v>
      </c>
      <c r="F190" s="81"/>
      <c r="G190" s="81"/>
      <c r="H190" s="81"/>
      <c r="I190" s="36"/>
      <c r="J190" s="36">
        <f t="shared" si="11"/>
        <v>0</v>
      </c>
      <c r="K190" s="36">
        <f t="shared" si="11"/>
        <v>0</v>
      </c>
      <c r="L190" s="51" t="e">
        <f t="shared" si="10"/>
        <v>#DIV/0!</v>
      </c>
      <c r="M190" s="22"/>
      <c r="N190" s="42"/>
      <c r="P190" s="29"/>
    </row>
    <row r="191" spans="1:16" ht="17.25" hidden="1" customHeight="1">
      <c r="A191" s="83" t="s">
        <v>253</v>
      </c>
      <c r="B191" s="84" t="s">
        <v>152</v>
      </c>
      <c r="C191" s="81">
        <v>965</v>
      </c>
      <c r="D191" s="82" t="s">
        <v>297</v>
      </c>
      <c r="E191" s="81">
        <v>4100000171</v>
      </c>
      <c r="F191" s="82"/>
      <c r="G191" s="81"/>
      <c r="H191" s="81">
        <v>200</v>
      </c>
      <c r="I191" s="35"/>
      <c r="J191" s="35">
        <f t="shared" si="11"/>
        <v>0</v>
      </c>
      <c r="K191" s="35">
        <f t="shared" si="11"/>
        <v>0</v>
      </c>
      <c r="L191" s="51" t="e">
        <f t="shared" si="10"/>
        <v>#DIV/0!</v>
      </c>
      <c r="M191" s="4"/>
      <c r="N191" s="41"/>
    </row>
    <row r="192" spans="1:16" ht="29.25" hidden="1" customHeight="1">
      <c r="A192" s="83" t="s">
        <v>254</v>
      </c>
      <c r="B192" s="84" t="s">
        <v>153</v>
      </c>
      <c r="C192" s="81">
        <v>965</v>
      </c>
      <c r="D192" s="82" t="s">
        <v>297</v>
      </c>
      <c r="E192" s="81">
        <v>4100000171</v>
      </c>
      <c r="F192" s="81">
        <v>447</v>
      </c>
      <c r="G192" s="81">
        <v>290</v>
      </c>
      <c r="H192" s="82" t="s">
        <v>144</v>
      </c>
      <c r="I192" s="35"/>
      <c r="J192" s="35">
        <v>0</v>
      </c>
      <c r="K192" s="35">
        <v>0</v>
      </c>
      <c r="L192" s="51" t="e">
        <f t="shared" si="10"/>
        <v>#DIV/0!</v>
      </c>
      <c r="M192" s="23"/>
      <c r="N192" s="41"/>
      <c r="P192" s="29"/>
    </row>
    <row r="193" spans="1:16" ht="29.25" customHeight="1">
      <c r="A193" s="79" t="s">
        <v>404</v>
      </c>
      <c r="B193" s="128" t="s">
        <v>402</v>
      </c>
      <c r="C193" s="125">
        <v>965</v>
      </c>
      <c r="D193" s="124" t="s">
        <v>58</v>
      </c>
      <c r="E193" s="125" t="s">
        <v>403</v>
      </c>
      <c r="F193" s="125"/>
      <c r="G193" s="125"/>
      <c r="H193" s="125"/>
      <c r="I193" s="35"/>
      <c r="J193" s="35">
        <f>J194</f>
        <v>3351.6</v>
      </c>
      <c r="K193" s="35">
        <f>K194</f>
        <v>3350.3</v>
      </c>
      <c r="L193" s="51">
        <f t="shared" si="10"/>
        <v>0.99961212555197521</v>
      </c>
      <c r="M193" s="23"/>
      <c r="N193" s="41"/>
      <c r="P193" s="29"/>
    </row>
    <row r="194" spans="1:16" ht="29.25" customHeight="1">
      <c r="A194" s="83" t="s">
        <v>405</v>
      </c>
      <c r="B194" s="123" t="s">
        <v>400</v>
      </c>
      <c r="C194" s="81">
        <v>965</v>
      </c>
      <c r="D194" s="124" t="s">
        <v>58</v>
      </c>
      <c r="E194" s="125" t="s">
        <v>403</v>
      </c>
      <c r="F194" s="126"/>
      <c r="G194" s="127"/>
      <c r="H194" s="127">
        <v>200</v>
      </c>
      <c r="I194" s="35"/>
      <c r="J194" s="35">
        <f>J195</f>
        <v>3351.6</v>
      </c>
      <c r="K194" s="35">
        <f>K195</f>
        <v>3350.3</v>
      </c>
      <c r="L194" s="51">
        <f t="shared" si="10"/>
        <v>0.99961212555197521</v>
      </c>
      <c r="M194" s="23"/>
      <c r="N194" s="41"/>
      <c r="P194" s="29"/>
    </row>
    <row r="195" spans="1:16" ht="29.25" customHeight="1">
      <c r="A195" s="79" t="s">
        <v>406</v>
      </c>
      <c r="B195" s="123" t="s">
        <v>153</v>
      </c>
      <c r="C195" s="81">
        <v>965</v>
      </c>
      <c r="D195" s="124" t="s">
        <v>58</v>
      </c>
      <c r="E195" s="125" t="s">
        <v>403</v>
      </c>
      <c r="F195" s="125">
        <v>412</v>
      </c>
      <c r="G195" s="125">
        <v>290</v>
      </c>
      <c r="H195" s="124" t="s">
        <v>144</v>
      </c>
      <c r="I195" s="35"/>
      <c r="J195" s="35">
        <v>3351.6</v>
      </c>
      <c r="K195" s="35">
        <v>3350.3</v>
      </c>
      <c r="L195" s="51">
        <f t="shared" si="10"/>
        <v>0.99961212555197521</v>
      </c>
      <c r="M195" s="23"/>
      <c r="N195" s="41"/>
      <c r="P195" s="29"/>
    </row>
    <row r="196" spans="1:16" s="20" customFormat="1" ht="17.25" customHeight="1">
      <c r="A196" s="111" t="s">
        <v>126</v>
      </c>
      <c r="B196" s="75" t="s">
        <v>173</v>
      </c>
      <c r="C196" s="62">
        <v>965</v>
      </c>
      <c r="D196" s="76" t="s">
        <v>174</v>
      </c>
      <c r="E196" s="62"/>
      <c r="F196" s="62"/>
      <c r="G196" s="62"/>
      <c r="H196" s="62"/>
      <c r="I196" s="112"/>
      <c r="J196" s="78">
        <f>J197+J201+J207</f>
        <v>2241.5</v>
      </c>
      <c r="K196" s="78">
        <f>K197+K201+K207</f>
        <v>2241.3999999999996</v>
      </c>
      <c r="L196" s="89">
        <f t="shared" ref="L196:L204" si="12">K196/J196</f>
        <v>0.99995538701762199</v>
      </c>
      <c r="M196" s="21">
        <f>M197</f>
        <v>0</v>
      </c>
      <c r="N196" s="48"/>
      <c r="O196" s="37"/>
      <c r="P196" s="27"/>
    </row>
    <row r="197" spans="1:16" s="14" customFormat="1" ht="26.25" customHeight="1">
      <c r="A197" s="87" t="s">
        <v>255</v>
      </c>
      <c r="B197" s="75" t="s">
        <v>115</v>
      </c>
      <c r="C197" s="62">
        <v>965</v>
      </c>
      <c r="D197" s="76" t="s">
        <v>113</v>
      </c>
      <c r="E197" s="62"/>
      <c r="F197" s="62"/>
      <c r="G197" s="62"/>
      <c r="H197" s="62"/>
      <c r="I197" s="78"/>
      <c r="J197" s="78">
        <f t="shared" ref="J197:K199" si="13">J198</f>
        <v>68.900000000000006</v>
      </c>
      <c r="K197" s="78">
        <f>K198</f>
        <v>68.900000000000006</v>
      </c>
      <c r="L197" s="89">
        <f t="shared" si="12"/>
        <v>1</v>
      </c>
      <c r="M197" s="24"/>
      <c r="N197" s="43"/>
      <c r="O197" s="37"/>
      <c r="P197" s="28"/>
    </row>
    <row r="198" spans="1:16" ht="28.5" customHeight="1">
      <c r="A198" s="88" t="s">
        <v>256</v>
      </c>
      <c r="B198" s="85" t="s">
        <v>147</v>
      </c>
      <c r="C198" s="81">
        <v>965</v>
      </c>
      <c r="D198" s="82" t="s">
        <v>113</v>
      </c>
      <c r="E198" s="81">
        <v>4280000181</v>
      </c>
      <c r="F198" s="81"/>
      <c r="G198" s="81"/>
      <c r="H198" s="81"/>
      <c r="I198" s="36"/>
      <c r="J198" s="36">
        <f t="shared" si="13"/>
        <v>68.900000000000006</v>
      </c>
      <c r="K198" s="36">
        <f t="shared" si="13"/>
        <v>68.900000000000006</v>
      </c>
      <c r="L198" s="52">
        <f t="shared" si="12"/>
        <v>1</v>
      </c>
      <c r="M198" s="22"/>
      <c r="N198" s="42"/>
      <c r="P198" s="29"/>
    </row>
    <row r="199" spans="1:16" ht="17.25" customHeight="1">
      <c r="A199" s="83" t="s">
        <v>257</v>
      </c>
      <c r="B199" s="84" t="s">
        <v>152</v>
      </c>
      <c r="C199" s="81">
        <v>965</v>
      </c>
      <c r="D199" s="82" t="s">
        <v>113</v>
      </c>
      <c r="E199" s="81">
        <v>4280000181</v>
      </c>
      <c r="F199" s="82"/>
      <c r="G199" s="81"/>
      <c r="H199" s="81">
        <v>200</v>
      </c>
      <c r="I199" s="35"/>
      <c r="J199" s="35">
        <f t="shared" si="13"/>
        <v>68.900000000000006</v>
      </c>
      <c r="K199" s="35">
        <f t="shared" si="13"/>
        <v>68.900000000000006</v>
      </c>
      <c r="L199" s="51">
        <f t="shared" si="12"/>
        <v>1</v>
      </c>
      <c r="M199" s="4"/>
      <c r="N199" s="41"/>
    </row>
    <row r="200" spans="1:16" ht="29.25" customHeight="1">
      <c r="A200" s="83" t="s">
        <v>258</v>
      </c>
      <c r="B200" s="84" t="s">
        <v>153</v>
      </c>
      <c r="C200" s="81">
        <v>965</v>
      </c>
      <c r="D200" s="82" t="s">
        <v>113</v>
      </c>
      <c r="E200" s="81">
        <v>4280000181</v>
      </c>
      <c r="F200" s="81">
        <v>447</v>
      </c>
      <c r="G200" s="81">
        <v>290</v>
      </c>
      <c r="H200" s="82" t="s">
        <v>144</v>
      </c>
      <c r="I200" s="35"/>
      <c r="J200" s="35">
        <v>68.900000000000006</v>
      </c>
      <c r="K200" s="35">
        <v>68.900000000000006</v>
      </c>
      <c r="L200" s="51">
        <f t="shared" si="12"/>
        <v>1</v>
      </c>
      <c r="M200" s="23"/>
      <c r="N200" s="41"/>
      <c r="P200" s="29"/>
    </row>
    <row r="201" spans="1:16" s="14" customFormat="1" ht="13.5" customHeight="1">
      <c r="A201" s="87" t="s">
        <v>300</v>
      </c>
      <c r="B201" s="75" t="s">
        <v>389</v>
      </c>
      <c r="C201" s="62">
        <v>965</v>
      </c>
      <c r="D201" s="76" t="s">
        <v>66</v>
      </c>
      <c r="E201" s="62"/>
      <c r="F201" s="62"/>
      <c r="G201" s="62"/>
      <c r="H201" s="62"/>
      <c r="I201" s="78"/>
      <c r="J201" s="78">
        <f t="shared" ref="J201:K203" si="14">J202</f>
        <v>500</v>
      </c>
      <c r="K201" s="78">
        <f t="shared" si="14"/>
        <v>499.9</v>
      </c>
      <c r="L201" s="89">
        <f t="shared" si="12"/>
        <v>0.99979999999999991</v>
      </c>
      <c r="M201" s="24"/>
      <c r="N201" s="43"/>
      <c r="O201" s="37"/>
      <c r="P201" s="28"/>
    </row>
    <row r="202" spans="1:16" ht="42.75" customHeight="1">
      <c r="A202" s="83" t="s">
        <v>301</v>
      </c>
      <c r="B202" s="85" t="s">
        <v>276</v>
      </c>
      <c r="C202" s="81">
        <v>965</v>
      </c>
      <c r="D202" s="82" t="s">
        <v>66</v>
      </c>
      <c r="E202" s="81">
        <v>4310000191</v>
      </c>
      <c r="F202" s="81"/>
      <c r="G202" s="81"/>
      <c r="H202" s="81"/>
      <c r="I202" s="36"/>
      <c r="J202" s="36">
        <f t="shared" si="14"/>
        <v>500</v>
      </c>
      <c r="K202" s="36">
        <f t="shared" si="14"/>
        <v>499.9</v>
      </c>
      <c r="L202" s="52">
        <f t="shared" si="12"/>
        <v>0.99979999999999991</v>
      </c>
      <c r="M202" s="22"/>
      <c r="N202" s="42"/>
      <c r="P202" s="29"/>
    </row>
    <row r="203" spans="1:16" ht="17.25" customHeight="1">
      <c r="A203" s="83" t="s">
        <v>302</v>
      </c>
      <c r="B203" s="84" t="s">
        <v>152</v>
      </c>
      <c r="C203" s="81">
        <v>965</v>
      </c>
      <c r="D203" s="82" t="s">
        <v>66</v>
      </c>
      <c r="E203" s="81">
        <v>4310000191</v>
      </c>
      <c r="F203" s="82"/>
      <c r="G203" s="81"/>
      <c r="H203" s="81">
        <v>200</v>
      </c>
      <c r="I203" s="35"/>
      <c r="J203" s="35">
        <f t="shared" si="14"/>
        <v>500</v>
      </c>
      <c r="K203" s="35">
        <f t="shared" si="14"/>
        <v>499.9</v>
      </c>
      <c r="L203" s="51">
        <f t="shared" si="12"/>
        <v>0.99979999999999991</v>
      </c>
      <c r="M203" s="4"/>
      <c r="N203" s="41"/>
    </row>
    <row r="204" spans="1:16" ht="26.25" customHeight="1">
      <c r="A204" s="83" t="s">
        <v>303</v>
      </c>
      <c r="B204" s="84" t="s">
        <v>153</v>
      </c>
      <c r="C204" s="81">
        <v>965</v>
      </c>
      <c r="D204" s="82" t="s">
        <v>66</v>
      </c>
      <c r="E204" s="81">
        <v>4310000191</v>
      </c>
      <c r="F204" s="81">
        <v>447</v>
      </c>
      <c r="G204" s="81">
        <v>290</v>
      </c>
      <c r="H204" s="82" t="s">
        <v>144</v>
      </c>
      <c r="I204" s="35"/>
      <c r="J204" s="35">
        <v>500</v>
      </c>
      <c r="K204" s="35">
        <v>499.9</v>
      </c>
      <c r="L204" s="51">
        <f t="shared" si="12"/>
        <v>0.99979999999999991</v>
      </c>
      <c r="M204" s="23"/>
      <c r="N204" s="41"/>
      <c r="P204" s="29"/>
    </row>
    <row r="205" spans="1:16" ht="42.75" hidden="1" customHeight="1">
      <c r="A205" s="83"/>
      <c r="B205" s="84" t="s">
        <v>78</v>
      </c>
      <c r="C205" s="81">
        <v>965</v>
      </c>
      <c r="D205" s="82" t="s">
        <v>66</v>
      </c>
      <c r="E205" s="81">
        <v>4310500</v>
      </c>
      <c r="F205" s="81"/>
      <c r="G205" s="81"/>
      <c r="H205" s="81"/>
      <c r="I205" s="60"/>
      <c r="J205" s="36">
        <f>J206</f>
        <v>0</v>
      </c>
      <c r="K205" s="60"/>
      <c r="L205" s="52">
        <f>L206</f>
        <v>0</v>
      </c>
      <c r="M205" s="23"/>
      <c r="N205" s="41"/>
      <c r="P205" s="29"/>
    </row>
    <row r="206" spans="1:16" ht="17.25" hidden="1" customHeight="1">
      <c r="A206" s="83"/>
      <c r="B206" s="84" t="s">
        <v>20</v>
      </c>
      <c r="C206" s="81">
        <v>965</v>
      </c>
      <c r="D206" s="82" t="s">
        <v>66</v>
      </c>
      <c r="E206" s="81">
        <v>4310500</v>
      </c>
      <c r="F206" s="81"/>
      <c r="G206" s="81"/>
      <c r="H206" s="81">
        <v>500</v>
      </c>
      <c r="I206" s="60"/>
      <c r="J206" s="36">
        <v>0</v>
      </c>
      <c r="K206" s="60"/>
      <c r="L206" s="52">
        <v>0</v>
      </c>
      <c r="M206" s="23"/>
      <c r="N206" s="41"/>
      <c r="P206" s="29"/>
    </row>
    <row r="207" spans="1:16" ht="16.5" customHeight="1">
      <c r="A207" s="74" t="s">
        <v>304</v>
      </c>
      <c r="B207" s="97" t="s">
        <v>91</v>
      </c>
      <c r="C207" s="62">
        <v>965</v>
      </c>
      <c r="D207" s="76" t="s">
        <v>90</v>
      </c>
      <c r="E207" s="62"/>
      <c r="F207" s="62"/>
      <c r="G207" s="62"/>
      <c r="H207" s="62"/>
      <c r="I207" s="113"/>
      <c r="J207" s="78">
        <f>J208+J211+J214+J217+J220+J223+J226</f>
        <v>1672.6</v>
      </c>
      <c r="K207" s="129">
        <f>K208+K211+K214+K217+K220+K223+K226</f>
        <v>1672.6</v>
      </c>
      <c r="L207" s="89">
        <f>K207/J207</f>
        <v>1</v>
      </c>
      <c r="M207" s="23"/>
      <c r="N207" s="41"/>
      <c r="P207" s="29"/>
    </row>
    <row r="208" spans="1:16" ht="26.45" hidden="1" customHeight="1">
      <c r="A208" s="83" t="s">
        <v>305</v>
      </c>
      <c r="B208" s="85" t="s">
        <v>277</v>
      </c>
      <c r="C208" s="81">
        <v>965</v>
      </c>
      <c r="D208" s="82" t="s">
        <v>90</v>
      </c>
      <c r="E208" s="81">
        <v>4310000192</v>
      </c>
      <c r="F208" s="81"/>
      <c r="G208" s="81"/>
      <c r="H208" s="81"/>
      <c r="I208" s="36"/>
      <c r="J208" s="36">
        <f>J209</f>
        <v>0</v>
      </c>
      <c r="K208" s="36">
        <f>K209</f>
        <v>0</v>
      </c>
      <c r="L208" s="52" t="e">
        <f>K208/J208</f>
        <v>#DIV/0!</v>
      </c>
      <c r="M208" s="22"/>
      <c r="N208" s="42"/>
      <c r="P208" s="29"/>
    </row>
    <row r="209" spans="1:16" ht="17.25" hidden="1" customHeight="1">
      <c r="A209" s="83" t="s">
        <v>306</v>
      </c>
      <c r="B209" s="84" t="s">
        <v>152</v>
      </c>
      <c r="C209" s="81">
        <v>965</v>
      </c>
      <c r="D209" s="82" t="s">
        <v>90</v>
      </c>
      <c r="E209" s="81">
        <v>4310000192</v>
      </c>
      <c r="F209" s="82"/>
      <c r="G209" s="81"/>
      <c r="H209" s="81">
        <v>200</v>
      </c>
      <c r="I209" s="35"/>
      <c r="J209" s="35">
        <f>J210</f>
        <v>0</v>
      </c>
      <c r="K209" s="35">
        <f>K210</f>
        <v>0</v>
      </c>
      <c r="L209" s="51" t="e">
        <f>K209/J209</f>
        <v>#DIV/0!</v>
      </c>
      <c r="M209" s="4"/>
      <c r="N209" s="41"/>
    </row>
    <row r="210" spans="1:16" ht="26.25" hidden="1" customHeight="1">
      <c r="A210" s="83" t="s">
        <v>307</v>
      </c>
      <c r="B210" s="84" t="s">
        <v>153</v>
      </c>
      <c r="C210" s="81">
        <v>965</v>
      </c>
      <c r="D210" s="82" t="s">
        <v>90</v>
      </c>
      <c r="E210" s="81">
        <v>4310000192</v>
      </c>
      <c r="F210" s="81">
        <v>447</v>
      </c>
      <c r="G210" s="81">
        <v>290</v>
      </c>
      <c r="H210" s="82" t="s">
        <v>144</v>
      </c>
      <c r="I210" s="35"/>
      <c r="J210" s="35">
        <v>0</v>
      </c>
      <c r="K210" s="35">
        <v>0</v>
      </c>
      <c r="L210" s="51" t="e">
        <f>K210/J210</f>
        <v>#DIV/0!</v>
      </c>
      <c r="M210" s="23"/>
      <c r="N210" s="41"/>
      <c r="P210" s="29"/>
    </row>
    <row r="211" spans="1:16" ht="38.25">
      <c r="A211" s="83" t="s">
        <v>308</v>
      </c>
      <c r="B211" s="84" t="s">
        <v>79</v>
      </c>
      <c r="C211" s="81">
        <v>965</v>
      </c>
      <c r="D211" s="82" t="s">
        <v>90</v>
      </c>
      <c r="E211" s="81">
        <v>4310000491</v>
      </c>
      <c r="F211" s="81"/>
      <c r="G211" s="81"/>
      <c r="H211" s="81"/>
      <c r="I211" s="60"/>
      <c r="J211" s="36">
        <f>J212</f>
        <v>520.1</v>
      </c>
      <c r="K211" s="60">
        <f>K212</f>
        <v>520.1</v>
      </c>
      <c r="L211" s="52">
        <f>L212</f>
        <v>1</v>
      </c>
      <c r="M211" s="23"/>
      <c r="N211" s="41"/>
      <c r="P211" s="29"/>
    </row>
    <row r="212" spans="1:16" ht="17.25" customHeight="1">
      <c r="A212" s="83" t="s">
        <v>309</v>
      </c>
      <c r="B212" s="84" t="s">
        <v>152</v>
      </c>
      <c r="C212" s="81">
        <v>965</v>
      </c>
      <c r="D212" s="82" t="s">
        <v>90</v>
      </c>
      <c r="E212" s="81">
        <v>4310000491</v>
      </c>
      <c r="F212" s="82"/>
      <c r="G212" s="81"/>
      <c r="H212" s="81">
        <v>200</v>
      </c>
      <c r="I212" s="35"/>
      <c r="J212" s="35">
        <f>J213</f>
        <v>520.1</v>
      </c>
      <c r="K212" s="35">
        <f>K213</f>
        <v>520.1</v>
      </c>
      <c r="L212" s="51">
        <f t="shared" ref="L212:L228" si="15">K212/J212</f>
        <v>1</v>
      </c>
      <c r="M212" s="4"/>
      <c r="N212" s="41"/>
    </row>
    <row r="213" spans="1:16" ht="27" customHeight="1">
      <c r="A213" s="83" t="s">
        <v>310</v>
      </c>
      <c r="B213" s="84" t="s">
        <v>153</v>
      </c>
      <c r="C213" s="81">
        <v>965</v>
      </c>
      <c r="D213" s="82" t="s">
        <v>90</v>
      </c>
      <c r="E213" s="81">
        <v>4310000491</v>
      </c>
      <c r="F213" s="81"/>
      <c r="G213" s="81"/>
      <c r="H213" s="82" t="s">
        <v>144</v>
      </c>
      <c r="I213" s="60"/>
      <c r="J213" s="36">
        <v>520.1</v>
      </c>
      <c r="K213" s="35">
        <v>520.1</v>
      </c>
      <c r="L213" s="52">
        <f t="shared" si="15"/>
        <v>1</v>
      </c>
      <c r="M213" s="23"/>
      <c r="N213" s="41"/>
      <c r="P213" s="29"/>
    </row>
    <row r="214" spans="1:16" ht="25.5">
      <c r="A214" s="83" t="s">
        <v>311</v>
      </c>
      <c r="B214" s="84" t="s">
        <v>357</v>
      </c>
      <c r="C214" s="81">
        <v>965</v>
      </c>
      <c r="D214" s="82" t="s">
        <v>90</v>
      </c>
      <c r="E214" s="81">
        <v>4310000511</v>
      </c>
      <c r="F214" s="81"/>
      <c r="G214" s="81"/>
      <c r="H214" s="81"/>
      <c r="I214" s="60"/>
      <c r="J214" s="36">
        <f>J215</f>
        <v>20</v>
      </c>
      <c r="K214" s="60">
        <f>K215</f>
        <v>20</v>
      </c>
      <c r="L214" s="52">
        <f t="shared" si="15"/>
        <v>1</v>
      </c>
      <c r="M214" s="23"/>
      <c r="N214" s="41"/>
      <c r="P214" s="29"/>
    </row>
    <row r="215" spans="1:16" ht="17.25" customHeight="1">
      <c r="A215" s="83" t="s">
        <v>312</v>
      </c>
      <c r="B215" s="84" t="s">
        <v>152</v>
      </c>
      <c r="C215" s="81">
        <v>965</v>
      </c>
      <c r="D215" s="82" t="s">
        <v>90</v>
      </c>
      <c r="E215" s="81">
        <v>4310000511</v>
      </c>
      <c r="F215" s="82"/>
      <c r="G215" s="81"/>
      <c r="H215" s="81">
        <v>200</v>
      </c>
      <c r="I215" s="35"/>
      <c r="J215" s="35">
        <f>J216</f>
        <v>20</v>
      </c>
      <c r="K215" s="35">
        <f>K216</f>
        <v>20</v>
      </c>
      <c r="L215" s="51">
        <f t="shared" si="15"/>
        <v>1</v>
      </c>
      <c r="M215" s="4"/>
      <c r="N215" s="41"/>
    </row>
    <row r="216" spans="1:16" ht="28.5" customHeight="1">
      <c r="A216" s="83" t="s">
        <v>313</v>
      </c>
      <c r="B216" s="84" t="s">
        <v>153</v>
      </c>
      <c r="C216" s="81">
        <v>965</v>
      </c>
      <c r="D216" s="82" t="s">
        <v>90</v>
      </c>
      <c r="E216" s="81">
        <v>4310000511</v>
      </c>
      <c r="F216" s="81"/>
      <c r="G216" s="81"/>
      <c r="H216" s="82" t="s">
        <v>144</v>
      </c>
      <c r="I216" s="60"/>
      <c r="J216" s="36">
        <v>20</v>
      </c>
      <c r="K216" s="35">
        <v>20</v>
      </c>
      <c r="L216" s="52">
        <f t="shared" si="15"/>
        <v>1</v>
      </c>
      <c r="M216" s="23"/>
      <c r="N216" s="41"/>
      <c r="P216" s="29"/>
    </row>
    <row r="217" spans="1:16" ht="39.75" customHeight="1">
      <c r="A217" s="83" t="s">
        <v>314</v>
      </c>
      <c r="B217" s="85" t="s">
        <v>416</v>
      </c>
      <c r="C217" s="81">
        <v>965</v>
      </c>
      <c r="D217" s="82" t="s">
        <v>90</v>
      </c>
      <c r="E217" s="81">
        <v>4310000521</v>
      </c>
      <c r="F217" s="81"/>
      <c r="G217" s="81"/>
      <c r="H217" s="81"/>
      <c r="I217" s="60"/>
      <c r="J217" s="36">
        <f>J218</f>
        <v>10</v>
      </c>
      <c r="K217" s="60">
        <f>K218</f>
        <v>10</v>
      </c>
      <c r="L217" s="52">
        <f t="shared" si="15"/>
        <v>1</v>
      </c>
      <c r="M217" s="23"/>
      <c r="N217" s="41"/>
      <c r="P217" s="29"/>
    </row>
    <row r="218" spans="1:16" ht="17.25" customHeight="1">
      <c r="A218" s="83" t="s">
        <v>315</v>
      </c>
      <c r="B218" s="84" t="s">
        <v>152</v>
      </c>
      <c r="C218" s="81">
        <v>965</v>
      </c>
      <c r="D218" s="82" t="s">
        <v>90</v>
      </c>
      <c r="E218" s="81">
        <v>4310000521</v>
      </c>
      <c r="F218" s="82"/>
      <c r="G218" s="81"/>
      <c r="H218" s="81">
        <v>200</v>
      </c>
      <c r="I218" s="35"/>
      <c r="J218" s="35">
        <f>J219</f>
        <v>10</v>
      </c>
      <c r="K218" s="35">
        <f>K219</f>
        <v>10</v>
      </c>
      <c r="L218" s="51">
        <f t="shared" si="15"/>
        <v>1</v>
      </c>
      <c r="M218" s="4"/>
      <c r="N218" s="41"/>
    </row>
    <row r="219" spans="1:16" ht="27.75" customHeight="1">
      <c r="A219" s="83" t="s">
        <v>316</v>
      </c>
      <c r="B219" s="84" t="s">
        <v>153</v>
      </c>
      <c r="C219" s="81">
        <v>965</v>
      </c>
      <c r="D219" s="82" t="s">
        <v>90</v>
      </c>
      <c r="E219" s="81">
        <v>4310000521</v>
      </c>
      <c r="F219" s="81"/>
      <c r="G219" s="81"/>
      <c r="H219" s="82" t="s">
        <v>144</v>
      </c>
      <c r="I219" s="60"/>
      <c r="J219" s="36">
        <v>10</v>
      </c>
      <c r="K219" s="35">
        <v>10</v>
      </c>
      <c r="L219" s="52">
        <f t="shared" si="15"/>
        <v>1</v>
      </c>
      <c r="M219" s="23"/>
      <c r="N219" s="41"/>
      <c r="P219" s="29"/>
    </row>
    <row r="220" spans="1:16" ht="63.75">
      <c r="A220" s="83" t="s">
        <v>317</v>
      </c>
      <c r="B220" s="84" t="s">
        <v>417</v>
      </c>
      <c r="C220" s="81">
        <v>965</v>
      </c>
      <c r="D220" s="82" t="s">
        <v>90</v>
      </c>
      <c r="E220" s="81">
        <v>4310000531</v>
      </c>
      <c r="F220" s="81"/>
      <c r="G220" s="81"/>
      <c r="H220" s="81"/>
      <c r="I220" s="60"/>
      <c r="J220" s="36">
        <f>J221</f>
        <v>240</v>
      </c>
      <c r="K220" s="60">
        <f>K221</f>
        <v>240</v>
      </c>
      <c r="L220" s="52">
        <f t="shared" si="15"/>
        <v>1</v>
      </c>
      <c r="M220" s="23"/>
      <c r="N220" s="41"/>
      <c r="P220" s="29"/>
    </row>
    <row r="221" spans="1:16" ht="17.25" customHeight="1">
      <c r="A221" s="83" t="s">
        <v>318</v>
      </c>
      <c r="B221" s="84" t="s">
        <v>152</v>
      </c>
      <c r="C221" s="81">
        <v>965</v>
      </c>
      <c r="D221" s="82" t="s">
        <v>90</v>
      </c>
      <c r="E221" s="81">
        <v>4310000531</v>
      </c>
      <c r="F221" s="82"/>
      <c r="G221" s="81"/>
      <c r="H221" s="81">
        <v>200</v>
      </c>
      <c r="I221" s="35"/>
      <c r="J221" s="35">
        <f>J222</f>
        <v>240</v>
      </c>
      <c r="K221" s="35">
        <f>K222</f>
        <v>240</v>
      </c>
      <c r="L221" s="51">
        <f t="shared" si="15"/>
        <v>1</v>
      </c>
      <c r="M221" s="4"/>
      <c r="N221" s="41"/>
    </row>
    <row r="222" spans="1:16" ht="28.5" customHeight="1">
      <c r="A222" s="83" t="s">
        <v>319</v>
      </c>
      <c r="B222" s="84" t="s">
        <v>153</v>
      </c>
      <c r="C222" s="81">
        <v>965</v>
      </c>
      <c r="D222" s="82" t="s">
        <v>90</v>
      </c>
      <c r="E222" s="81">
        <v>4310000531</v>
      </c>
      <c r="F222" s="81"/>
      <c r="G222" s="81"/>
      <c r="H222" s="82" t="s">
        <v>144</v>
      </c>
      <c r="I222" s="60"/>
      <c r="J222" s="36">
        <v>240</v>
      </c>
      <c r="K222" s="35">
        <v>240</v>
      </c>
      <c r="L222" s="52">
        <f t="shared" si="15"/>
        <v>1</v>
      </c>
      <c r="M222" s="23"/>
      <c r="N222" s="41"/>
      <c r="P222" s="29"/>
    </row>
    <row r="223" spans="1:16" ht="51" hidden="1">
      <c r="A223" s="83" t="s">
        <v>358</v>
      </c>
      <c r="B223" s="84" t="s">
        <v>356</v>
      </c>
      <c r="C223" s="81">
        <v>965</v>
      </c>
      <c r="D223" s="82" t="s">
        <v>90</v>
      </c>
      <c r="E223" s="81">
        <v>4310000541</v>
      </c>
      <c r="F223" s="81"/>
      <c r="G223" s="81"/>
      <c r="H223" s="81"/>
      <c r="I223" s="60"/>
      <c r="J223" s="36">
        <f>J224</f>
        <v>0</v>
      </c>
      <c r="K223" s="60">
        <f>K224</f>
        <v>0</v>
      </c>
      <c r="L223" s="52" t="e">
        <f t="shared" si="15"/>
        <v>#DIV/0!</v>
      </c>
      <c r="M223" s="23"/>
      <c r="N223" s="41"/>
      <c r="P223" s="29"/>
    </row>
    <row r="224" spans="1:16" ht="17.25" hidden="1" customHeight="1">
      <c r="A224" s="83" t="s">
        <v>359</v>
      </c>
      <c r="B224" s="84" t="s">
        <v>152</v>
      </c>
      <c r="C224" s="81">
        <v>965</v>
      </c>
      <c r="D224" s="82" t="s">
        <v>90</v>
      </c>
      <c r="E224" s="81">
        <v>4310000541</v>
      </c>
      <c r="F224" s="82"/>
      <c r="G224" s="81"/>
      <c r="H224" s="81">
        <v>200</v>
      </c>
      <c r="I224" s="35"/>
      <c r="J224" s="35">
        <f>J225</f>
        <v>0</v>
      </c>
      <c r="K224" s="35">
        <f>K225</f>
        <v>0</v>
      </c>
      <c r="L224" s="51" t="e">
        <f t="shared" si="15"/>
        <v>#DIV/0!</v>
      </c>
      <c r="M224" s="4"/>
      <c r="N224" s="41"/>
    </row>
    <row r="225" spans="1:16" ht="28.5" hidden="1" customHeight="1">
      <c r="A225" s="83" t="s">
        <v>360</v>
      </c>
      <c r="B225" s="84" t="s">
        <v>153</v>
      </c>
      <c r="C225" s="81">
        <v>965</v>
      </c>
      <c r="D225" s="82" t="s">
        <v>90</v>
      </c>
      <c r="E225" s="81">
        <v>4310000541</v>
      </c>
      <c r="F225" s="81"/>
      <c r="G225" s="81"/>
      <c r="H225" s="82" t="s">
        <v>144</v>
      </c>
      <c r="I225" s="60"/>
      <c r="J225" s="36">
        <v>0</v>
      </c>
      <c r="K225" s="35">
        <v>0</v>
      </c>
      <c r="L225" s="52" t="e">
        <f t="shared" si="15"/>
        <v>#DIV/0!</v>
      </c>
      <c r="M225" s="23"/>
      <c r="N225" s="41"/>
      <c r="P225" s="29"/>
    </row>
    <row r="226" spans="1:16" ht="78.75" customHeight="1">
      <c r="A226" s="83" t="s">
        <v>358</v>
      </c>
      <c r="B226" s="130" t="s">
        <v>407</v>
      </c>
      <c r="C226" s="81">
        <v>965</v>
      </c>
      <c r="D226" s="124" t="s">
        <v>90</v>
      </c>
      <c r="E226" s="125">
        <v>4310000562</v>
      </c>
      <c r="F226" s="125"/>
      <c r="G226" s="125"/>
      <c r="H226" s="125"/>
      <c r="I226" s="36"/>
      <c r="J226" s="36">
        <f>J227</f>
        <v>882.5</v>
      </c>
      <c r="K226" s="36">
        <f>K227</f>
        <v>882.5</v>
      </c>
      <c r="L226" s="52">
        <f t="shared" si="15"/>
        <v>1</v>
      </c>
      <c r="M226" s="22"/>
      <c r="N226" s="42"/>
      <c r="P226" s="29"/>
    </row>
    <row r="227" spans="1:16" ht="17.25" customHeight="1">
      <c r="A227" s="83" t="s">
        <v>359</v>
      </c>
      <c r="B227" s="123" t="s">
        <v>400</v>
      </c>
      <c r="C227" s="81">
        <v>965</v>
      </c>
      <c r="D227" s="124" t="s">
        <v>90</v>
      </c>
      <c r="E227" s="125">
        <v>4310000562</v>
      </c>
      <c r="F227" s="126"/>
      <c r="G227" s="127"/>
      <c r="H227" s="127">
        <v>200</v>
      </c>
      <c r="I227" s="35"/>
      <c r="J227" s="35">
        <f>J228</f>
        <v>882.5</v>
      </c>
      <c r="K227" s="35">
        <f>K228</f>
        <v>882.5</v>
      </c>
      <c r="L227" s="51">
        <f t="shared" si="15"/>
        <v>1</v>
      </c>
      <c r="M227" s="4"/>
      <c r="N227" s="41"/>
    </row>
    <row r="228" spans="1:16" ht="26.25" customHeight="1">
      <c r="A228" s="83" t="s">
        <v>360</v>
      </c>
      <c r="B228" s="123" t="s">
        <v>153</v>
      </c>
      <c r="C228" s="81">
        <v>965</v>
      </c>
      <c r="D228" s="124" t="s">
        <v>90</v>
      </c>
      <c r="E228" s="125">
        <v>4310000562</v>
      </c>
      <c r="F228" s="125">
        <v>447</v>
      </c>
      <c r="G228" s="125">
        <v>290</v>
      </c>
      <c r="H228" s="124" t="s">
        <v>144</v>
      </c>
      <c r="I228" s="35"/>
      <c r="J228" s="35">
        <v>882.5</v>
      </c>
      <c r="K228" s="35">
        <v>882.5</v>
      </c>
      <c r="L228" s="51">
        <f t="shared" si="15"/>
        <v>1</v>
      </c>
      <c r="M228" s="23"/>
      <c r="N228" s="41"/>
      <c r="P228" s="29"/>
    </row>
    <row r="229" spans="1:16" ht="37.5" hidden="1" customHeight="1">
      <c r="A229" s="83"/>
      <c r="B229" s="85" t="s">
        <v>121</v>
      </c>
      <c r="C229" s="81">
        <v>965</v>
      </c>
      <c r="D229" s="82" t="s">
        <v>90</v>
      </c>
      <c r="E229" s="81">
        <v>4360100</v>
      </c>
      <c r="F229" s="81"/>
      <c r="G229" s="81"/>
      <c r="H229" s="81"/>
      <c r="I229" s="36"/>
      <c r="J229" s="36">
        <f>J230</f>
        <v>0</v>
      </c>
      <c r="K229" s="36"/>
      <c r="L229" s="52">
        <f>L230</f>
        <v>0</v>
      </c>
      <c r="M229" s="22"/>
      <c r="N229" s="42"/>
      <c r="P229" s="29"/>
    </row>
    <row r="230" spans="1:16" ht="18" hidden="1" customHeight="1">
      <c r="A230" s="83"/>
      <c r="B230" s="84" t="s">
        <v>136</v>
      </c>
      <c r="C230" s="81">
        <v>965</v>
      </c>
      <c r="D230" s="82" t="s">
        <v>90</v>
      </c>
      <c r="E230" s="81">
        <v>4360100</v>
      </c>
      <c r="F230" s="81">
        <v>447</v>
      </c>
      <c r="G230" s="81">
        <v>290</v>
      </c>
      <c r="H230" s="82" t="s">
        <v>114</v>
      </c>
      <c r="I230" s="35"/>
      <c r="J230" s="35"/>
      <c r="K230" s="35"/>
      <c r="L230" s="51"/>
      <c r="M230" s="23"/>
      <c r="N230" s="41"/>
      <c r="P230" s="29"/>
    </row>
    <row r="231" spans="1:16" s="20" customFormat="1" ht="17.25" customHeight="1">
      <c r="A231" s="111" t="s">
        <v>127</v>
      </c>
      <c r="B231" s="75" t="s">
        <v>175</v>
      </c>
      <c r="C231" s="62">
        <v>965</v>
      </c>
      <c r="D231" s="76" t="s">
        <v>176</v>
      </c>
      <c r="E231" s="62"/>
      <c r="F231" s="62"/>
      <c r="G231" s="62"/>
      <c r="H231" s="62"/>
      <c r="I231" s="112"/>
      <c r="J231" s="78">
        <f>J232</f>
        <v>30964.5</v>
      </c>
      <c r="K231" s="78">
        <f>K232</f>
        <v>30964.1</v>
      </c>
      <c r="L231" s="89">
        <f>K231/J231</f>
        <v>0.99998708198097819</v>
      </c>
      <c r="M231" s="21">
        <f>M232</f>
        <v>0</v>
      </c>
      <c r="N231" s="48"/>
      <c r="O231" s="37"/>
      <c r="P231" s="27"/>
    </row>
    <row r="232" spans="1:16" s="14" customFormat="1" ht="18" customHeight="1">
      <c r="A232" s="87" t="s">
        <v>259</v>
      </c>
      <c r="B232" s="75" t="s">
        <v>67</v>
      </c>
      <c r="C232" s="62">
        <v>965</v>
      </c>
      <c r="D232" s="76" t="s">
        <v>68</v>
      </c>
      <c r="E232" s="62"/>
      <c r="F232" s="62"/>
      <c r="G232" s="62"/>
      <c r="H232" s="62"/>
      <c r="I232" s="78"/>
      <c r="J232" s="78">
        <f>J233+J255</f>
        <v>30964.5</v>
      </c>
      <c r="K232" s="78">
        <f>K233+K255</f>
        <v>30964.1</v>
      </c>
      <c r="L232" s="89">
        <f>K232/J232</f>
        <v>0.99998708198097819</v>
      </c>
      <c r="M232" s="7"/>
      <c r="N232" s="43"/>
      <c r="O232" s="37"/>
      <c r="P232" s="26"/>
    </row>
    <row r="233" spans="1:16" ht="30" customHeight="1">
      <c r="A233" s="88" t="s">
        <v>260</v>
      </c>
      <c r="B233" s="85" t="s">
        <v>69</v>
      </c>
      <c r="C233" s="81">
        <v>965</v>
      </c>
      <c r="D233" s="82" t="s">
        <v>68</v>
      </c>
      <c r="E233" s="81">
        <v>4500000201</v>
      </c>
      <c r="F233" s="81"/>
      <c r="G233" s="81"/>
      <c r="H233" s="81"/>
      <c r="I233" s="36"/>
      <c r="J233" s="36">
        <f>J234</f>
        <v>14846</v>
      </c>
      <c r="K233" s="36">
        <f>K234</f>
        <v>14845.9</v>
      </c>
      <c r="L233" s="52">
        <f>K233/J233</f>
        <v>0.99999326417890333</v>
      </c>
      <c r="M233" s="10"/>
      <c r="N233" s="42"/>
    </row>
    <row r="234" spans="1:16" ht="17.25" customHeight="1">
      <c r="A234" s="83" t="s">
        <v>261</v>
      </c>
      <c r="B234" s="84" t="s">
        <v>152</v>
      </c>
      <c r="C234" s="81">
        <v>965</v>
      </c>
      <c r="D234" s="82" t="s">
        <v>68</v>
      </c>
      <c r="E234" s="81">
        <v>4500000201</v>
      </c>
      <c r="F234" s="82"/>
      <c r="G234" s="81"/>
      <c r="H234" s="81">
        <v>200</v>
      </c>
      <c r="I234" s="35"/>
      <c r="J234" s="35">
        <f>J235</f>
        <v>14846</v>
      </c>
      <c r="K234" s="35">
        <f>K235</f>
        <v>14845.9</v>
      </c>
      <c r="L234" s="51">
        <f>K234/J234</f>
        <v>0.99999326417890333</v>
      </c>
      <c r="M234" s="4"/>
      <c r="N234" s="41"/>
    </row>
    <row r="235" spans="1:16" ht="26.25" customHeight="1">
      <c r="A235" s="83" t="s">
        <v>262</v>
      </c>
      <c r="B235" s="84" t="s">
        <v>153</v>
      </c>
      <c r="C235" s="81">
        <v>965</v>
      </c>
      <c r="D235" s="82" t="s">
        <v>68</v>
      </c>
      <c r="E235" s="81">
        <v>4500000201</v>
      </c>
      <c r="F235" s="81">
        <v>453</v>
      </c>
      <c r="G235" s="81">
        <v>290</v>
      </c>
      <c r="H235" s="82" t="s">
        <v>144</v>
      </c>
      <c r="I235" s="35"/>
      <c r="J235" s="35">
        <v>14846</v>
      </c>
      <c r="K235" s="35">
        <v>14845.9</v>
      </c>
      <c r="L235" s="51">
        <f>K235/J235</f>
        <v>0.99999326417890333</v>
      </c>
      <c r="M235" s="4"/>
      <c r="N235" s="41"/>
    </row>
    <row r="236" spans="1:16" ht="15.75" hidden="1" customHeight="1">
      <c r="A236" s="88"/>
      <c r="B236" s="75"/>
      <c r="C236" s="62"/>
      <c r="D236" s="76"/>
      <c r="E236" s="62"/>
      <c r="F236" s="81"/>
      <c r="G236" s="62"/>
      <c r="H236" s="62"/>
      <c r="I236" s="78"/>
      <c r="J236" s="78"/>
      <c r="K236" s="78"/>
      <c r="L236" s="89"/>
      <c r="M236" s="7"/>
      <c r="N236" s="43"/>
    </row>
    <row r="237" spans="1:16" ht="29.25" hidden="1" customHeight="1">
      <c r="A237" s="79"/>
      <c r="B237" s="106"/>
      <c r="C237" s="62"/>
      <c r="D237" s="76"/>
      <c r="E237" s="62"/>
      <c r="F237" s="81"/>
      <c r="G237" s="62"/>
      <c r="H237" s="62"/>
      <c r="I237" s="78"/>
      <c r="J237" s="78"/>
      <c r="K237" s="78"/>
      <c r="L237" s="89"/>
      <c r="M237" s="7"/>
      <c r="N237" s="43"/>
    </row>
    <row r="238" spans="1:16" ht="17.25" hidden="1" customHeight="1">
      <c r="A238" s="79"/>
      <c r="B238" s="84"/>
      <c r="C238" s="81"/>
      <c r="D238" s="82"/>
      <c r="E238" s="81"/>
      <c r="F238" s="81"/>
      <c r="G238" s="81"/>
      <c r="H238" s="81"/>
      <c r="I238" s="35"/>
      <c r="J238" s="35"/>
      <c r="K238" s="35"/>
      <c r="L238" s="51"/>
      <c r="M238" s="4"/>
      <c r="N238" s="41"/>
    </row>
    <row r="239" spans="1:16" ht="0.75" hidden="1" customHeight="1">
      <c r="A239" s="79"/>
      <c r="B239" s="106"/>
      <c r="C239" s="62"/>
      <c r="D239" s="76"/>
      <c r="E239" s="62"/>
      <c r="F239" s="81"/>
      <c r="G239" s="81"/>
      <c r="H239" s="81"/>
      <c r="I239" s="35"/>
      <c r="J239" s="35"/>
      <c r="K239" s="35"/>
      <c r="L239" s="51"/>
      <c r="M239" s="4"/>
      <c r="N239" s="41"/>
    </row>
    <row r="240" spans="1:16" ht="17.25" hidden="1" customHeight="1">
      <c r="A240" s="79"/>
      <c r="B240" s="84"/>
      <c r="C240" s="81"/>
      <c r="D240" s="82"/>
      <c r="E240" s="81"/>
      <c r="F240" s="81"/>
      <c r="G240" s="81"/>
      <c r="H240" s="81"/>
      <c r="I240" s="35"/>
      <c r="J240" s="35"/>
      <c r="K240" s="35"/>
      <c r="L240" s="51"/>
      <c r="M240" s="4"/>
      <c r="N240" s="41"/>
    </row>
    <row r="241" spans="1:16" ht="28.5" hidden="1" customHeight="1">
      <c r="A241" s="88"/>
      <c r="B241" s="75"/>
      <c r="C241" s="62"/>
      <c r="D241" s="76"/>
      <c r="E241" s="62"/>
      <c r="F241" s="81"/>
      <c r="G241" s="81"/>
      <c r="H241" s="81"/>
      <c r="I241" s="78"/>
      <c r="J241" s="78"/>
      <c r="K241" s="78"/>
      <c r="L241" s="89"/>
      <c r="M241" s="7"/>
      <c r="N241" s="43"/>
    </row>
    <row r="242" spans="1:16" ht="16.5" hidden="1" customHeight="1">
      <c r="A242" s="83"/>
      <c r="B242" s="84"/>
      <c r="C242" s="81"/>
      <c r="D242" s="82"/>
      <c r="E242" s="81"/>
      <c r="F242" s="81"/>
      <c r="G242" s="81"/>
      <c r="H242" s="81"/>
      <c r="I242" s="35"/>
      <c r="J242" s="35"/>
      <c r="K242" s="35"/>
      <c r="L242" s="51"/>
      <c r="M242" s="4"/>
      <c r="N242" s="41"/>
    </row>
    <row r="243" spans="1:16" ht="0.75" hidden="1" customHeight="1">
      <c r="A243" s="114"/>
      <c r="B243" s="97"/>
      <c r="C243" s="62"/>
      <c r="D243" s="76"/>
      <c r="E243" s="62"/>
      <c r="F243" s="81"/>
      <c r="G243" s="81"/>
      <c r="H243" s="81"/>
      <c r="I243" s="78"/>
      <c r="J243" s="78"/>
      <c r="K243" s="78"/>
      <c r="L243" s="89"/>
      <c r="M243" s="7"/>
      <c r="N243" s="43"/>
    </row>
    <row r="244" spans="1:16" ht="24" hidden="1" customHeight="1">
      <c r="A244" s="114"/>
      <c r="B244" s="97"/>
      <c r="C244" s="62"/>
      <c r="D244" s="76"/>
      <c r="E244" s="62"/>
      <c r="F244" s="81"/>
      <c r="G244" s="81"/>
      <c r="H244" s="81"/>
      <c r="I244" s="78"/>
      <c r="J244" s="78"/>
      <c r="K244" s="78"/>
      <c r="L244" s="89"/>
      <c r="M244" s="7"/>
      <c r="N244" s="43"/>
    </row>
    <row r="245" spans="1:16" ht="15.75" hidden="1" customHeight="1">
      <c r="A245" s="114"/>
      <c r="B245" s="84"/>
      <c r="C245" s="81"/>
      <c r="D245" s="82"/>
      <c r="E245" s="81"/>
      <c r="F245" s="81"/>
      <c r="G245" s="81"/>
      <c r="H245" s="81"/>
      <c r="I245" s="35"/>
      <c r="J245" s="35"/>
      <c r="K245" s="35"/>
      <c r="L245" s="51"/>
      <c r="M245" s="4"/>
      <c r="N245" s="41"/>
    </row>
    <row r="246" spans="1:16" ht="30" hidden="1" customHeight="1">
      <c r="A246" s="102"/>
      <c r="B246" s="86"/>
      <c r="C246" s="67"/>
      <c r="D246" s="68"/>
      <c r="E246" s="67"/>
      <c r="F246" s="69"/>
      <c r="G246" s="67"/>
      <c r="H246" s="67"/>
      <c r="I246" s="115"/>
      <c r="J246" s="72"/>
      <c r="K246" s="72"/>
      <c r="L246" s="73"/>
      <c r="M246" s="9"/>
      <c r="N246" s="46"/>
    </row>
    <row r="247" spans="1:16" ht="15" hidden="1" customHeight="1">
      <c r="A247" s="88"/>
      <c r="B247" s="75"/>
      <c r="C247" s="62"/>
      <c r="D247" s="76"/>
      <c r="E247" s="62"/>
      <c r="F247" s="81"/>
      <c r="G247" s="62"/>
      <c r="H247" s="62"/>
      <c r="I247" s="78"/>
      <c r="J247" s="78"/>
      <c r="K247" s="78"/>
      <c r="L247" s="89"/>
      <c r="M247" s="7"/>
      <c r="N247" s="43"/>
    </row>
    <row r="248" spans="1:16" ht="30" hidden="1" customHeight="1">
      <c r="A248" s="88"/>
      <c r="B248" s="75"/>
      <c r="C248" s="62"/>
      <c r="D248" s="76"/>
      <c r="E248" s="62"/>
      <c r="F248" s="81"/>
      <c r="G248" s="62"/>
      <c r="H248" s="62"/>
      <c r="I248" s="78"/>
      <c r="J248" s="78"/>
      <c r="K248" s="78"/>
      <c r="L248" s="89"/>
      <c r="M248" s="7"/>
      <c r="N248" s="43"/>
    </row>
    <row r="249" spans="1:16" ht="13.5" hidden="1" customHeight="1">
      <c r="A249" s="83"/>
      <c r="B249" s="84"/>
      <c r="C249" s="81"/>
      <c r="D249" s="82"/>
      <c r="E249" s="81"/>
      <c r="F249" s="81"/>
      <c r="G249" s="81"/>
      <c r="H249" s="81"/>
      <c r="I249" s="35"/>
      <c r="J249" s="35"/>
      <c r="K249" s="35"/>
      <c r="L249" s="51"/>
      <c r="M249" s="4"/>
      <c r="N249" s="41"/>
    </row>
    <row r="250" spans="1:16" s="13" customFormat="1" ht="21" hidden="1" customHeight="1">
      <c r="A250" s="83"/>
      <c r="B250" s="84"/>
      <c r="C250" s="81"/>
      <c r="D250" s="82"/>
      <c r="E250" s="81"/>
      <c r="F250" s="81"/>
      <c r="G250" s="81"/>
      <c r="H250" s="81"/>
      <c r="I250" s="35"/>
      <c r="J250" s="35"/>
      <c r="K250" s="35"/>
      <c r="L250" s="51"/>
      <c r="M250" s="4"/>
      <c r="N250" s="41"/>
      <c r="O250" s="37"/>
      <c r="P250" s="25"/>
    </row>
    <row r="251" spans="1:16" ht="24" hidden="1" customHeight="1">
      <c r="A251" s="116"/>
      <c r="B251" s="75"/>
      <c r="C251" s="62"/>
      <c r="D251" s="76"/>
      <c r="E251" s="69"/>
      <c r="F251" s="69"/>
      <c r="G251" s="69"/>
      <c r="H251" s="69"/>
      <c r="I251" s="115"/>
      <c r="J251" s="72"/>
      <c r="K251" s="72"/>
      <c r="L251" s="73"/>
      <c r="M251" s="9"/>
      <c r="N251" s="46"/>
    </row>
    <row r="252" spans="1:16" ht="15" hidden="1" customHeight="1">
      <c r="A252" s="94"/>
      <c r="B252" s="75" t="s">
        <v>130</v>
      </c>
      <c r="C252" s="62">
        <v>965</v>
      </c>
      <c r="D252" s="76" t="s">
        <v>132</v>
      </c>
      <c r="E252" s="76"/>
      <c r="F252" s="81"/>
      <c r="G252" s="62"/>
      <c r="H252" s="78"/>
      <c r="I252" s="98"/>
      <c r="J252" s="98">
        <f>J253</f>
        <v>0</v>
      </c>
      <c r="K252" s="98"/>
      <c r="L252" s="99">
        <f>L253</f>
        <v>0</v>
      </c>
      <c r="M252" s="12"/>
      <c r="N252" s="49"/>
    </row>
    <row r="253" spans="1:16" ht="16.5" hidden="1" customHeight="1">
      <c r="A253" s="79"/>
      <c r="B253" s="54" t="s">
        <v>131</v>
      </c>
      <c r="C253" s="62">
        <v>965</v>
      </c>
      <c r="D253" s="76" t="s">
        <v>132</v>
      </c>
      <c r="E253" s="76" t="s">
        <v>133</v>
      </c>
      <c r="F253" s="81"/>
      <c r="G253" s="62"/>
      <c r="H253" s="78"/>
      <c r="I253" s="98"/>
      <c r="J253" s="98">
        <f>J254</f>
        <v>0</v>
      </c>
      <c r="K253" s="98"/>
      <c r="L253" s="99">
        <f>L254</f>
        <v>0</v>
      </c>
      <c r="M253" s="12"/>
      <c r="N253" s="49"/>
    </row>
    <row r="254" spans="1:16" ht="21.75" hidden="1" customHeight="1">
      <c r="A254" s="79"/>
      <c r="B254" s="84" t="s">
        <v>136</v>
      </c>
      <c r="C254" s="81">
        <v>965</v>
      </c>
      <c r="D254" s="82" t="s">
        <v>132</v>
      </c>
      <c r="E254" s="82" t="s">
        <v>133</v>
      </c>
      <c r="F254" s="81"/>
      <c r="G254" s="81"/>
      <c r="H254" s="81">
        <v>244</v>
      </c>
      <c r="I254" s="36"/>
      <c r="J254" s="36"/>
      <c r="K254" s="36"/>
      <c r="L254" s="52"/>
      <c r="M254" s="10"/>
      <c r="N254" s="42"/>
    </row>
    <row r="255" spans="1:16" ht="39.75" customHeight="1">
      <c r="A255" s="88" t="s">
        <v>320</v>
      </c>
      <c r="B255" s="85" t="s">
        <v>418</v>
      </c>
      <c r="C255" s="81">
        <v>965</v>
      </c>
      <c r="D255" s="82" t="s">
        <v>68</v>
      </c>
      <c r="E255" s="81">
        <v>4310000561</v>
      </c>
      <c r="F255" s="81"/>
      <c r="G255" s="81"/>
      <c r="H255" s="81"/>
      <c r="I255" s="36"/>
      <c r="J255" s="36">
        <f>J256</f>
        <v>16118.5</v>
      </c>
      <c r="K255" s="36">
        <f>K256</f>
        <v>16118.2</v>
      </c>
      <c r="L255" s="52">
        <f t="shared" ref="L255:L257" si="16">K255/J255</f>
        <v>0.99998138784626367</v>
      </c>
      <c r="M255" s="10"/>
      <c r="N255" s="42"/>
    </row>
    <row r="256" spans="1:16" ht="17.25" customHeight="1">
      <c r="A256" s="83" t="s">
        <v>321</v>
      </c>
      <c r="B256" s="84" t="s">
        <v>152</v>
      </c>
      <c r="C256" s="81">
        <v>965</v>
      </c>
      <c r="D256" s="82" t="s">
        <v>68</v>
      </c>
      <c r="E256" s="81">
        <v>4310000561</v>
      </c>
      <c r="F256" s="82"/>
      <c r="G256" s="81"/>
      <c r="H256" s="81">
        <v>200</v>
      </c>
      <c r="I256" s="35"/>
      <c r="J256" s="35">
        <f>J257</f>
        <v>16118.5</v>
      </c>
      <c r="K256" s="35">
        <f>K257</f>
        <v>16118.2</v>
      </c>
      <c r="L256" s="51">
        <f t="shared" si="16"/>
        <v>0.99998138784626367</v>
      </c>
      <c r="M256" s="4"/>
      <c r="N256" s="41"/>
    </row>
    <row r="257" spans="1:16" ht="26.25" customHeight="1">
      <c r="A257" s="83" t="s">
        <v>322</v>
      </c>
      <c r="B257" s="84" t="s">
        <v>153</v>
      </c>
      <c r="C257" s="81">
        <v>965</v>
      </c>
      <c r="D257" s="82" t="s">
        <v>68</v>
      </c>
      <c r="E257" s="81">
        <v>4310000561</v>
      </c>
      <c r="F257" s="81">
        <v>447</v>
      </c>
      <c r="G257" s="81">
        <v>290</v>
      </c>
      <c r="H257" s="82" t="s">
        <v>144</v>
      </c>
      <c r="I257" s="35"/>
      <c r="J257" s="35">
        <v>16118.5</v>
      </c>
      <c r="K257" s="35">
        <v>16118.2</v>
      </c>
      <c r="L257" s="51">
        <f t="shared" si="16"/>
        <v>0.99998138784626367</v>
      </c>
      <c r="M257" s="4"/>
      <c r="N257" s="41"/>
    </row>
    <row r="258" spans="1:16" s="20" customFormat="1" ht="17.25" customHeight="1">
      <c r="A258" s="111" t="s">
        <v>128</v>
      </c>
      <c r="B258" s="75" t="s">
        <v>177</v>
      </c>
      <c r="C258" s="62">
        <v>965</v>
      </c>
      <c r="D258" s="76" t="s">
        <v>178</v>
      </c>
      <c r="E258" s="62"/>
      <c r="F258" s="62"/>
      <c r="G258" s="62"/>
      <c r="H258" s="62"/>
      <c r="I258" s="112"/>
      <c r="J258" s="78">
        <f>J259+J266</f>
        <v>34884.800000000003</v>
      </c>
      <c r="K258" s="78">
        <f>K259+K266</f>
        <v>34299.000000000007</v>
      </c>
      <c r="L258" s="89">
        <f t="shared" ref="L258:L266" si="17">K258/J258</f>
        <v>0.9832075861120031</v>
      </c>
      <c r="M258" s="21">
        <f>M259</f>
        <v>0</v>
      </c>
      <c r="N258" s="48"/>
      <c r="O258" s="37"/>
      <c r="P258" s="27"/>
    </row>
    <row r="259" spans="1:16" ht="15" customHeight="1">
      <c r="A259" s="94" t="s">
        <v>263</v>
      </c>
      <c r="B259" s="75" t="s">
        <v>116</v>
      </c>
      <c r="C259" s="62">
        <v>965</v>
      </c>
      <c r="D259" s="76" t="s">
        <v>117</v>
      </c>
      <c r="E259" s="76"/>
      <c r="F259" s="81"/>
      <c r="G259" s="62"/>
      <c r="H259" s="78"/>
      <c r="I259" s="98"/>
      <c r="J259" s="98">
        <f>J260+J263</f>
        <v>693</v>
      </c>
      <c r="K259" s="98">
        <f>K260+K263</f>
        <v>692.9</v>
      </c>
      <c r="L259" s="99">
        <f t="shared" si="17"/>
        <v>0.99985569985569978</v>
      </c>
      <c r="M259" s="12"/>
      <c r="N259" s="49"/>
    </row>
    <row r="260" spans="1:16" ht="42" customHeight="1">
      <c r="A260" s="79" t="s">
        <v>264</v>
      </c>
      <c r="B260" s="85" t="s">
        <v>118</v>
      </c>
      <c r="C260" s="62">
        <v>965</v>
      </c>
      <c r="D260" s="82" t="s">
        <v>117</v>
      </c>
      <c r="E260" s="82" t="s">
        <v>380</v>
      </c>
      <c r="F260" s="81"/>
      <c r="G260" s="62"/>
      <c r="H260" s="78"/>
      <c r="I260" s="98"/>
      <c r="J260" s="35">
        <f>J262</f>
        <v>656.2</v>
      </c>
      <c r="K260" s="35">
        <f>K261</f>
        <v>656.1</v>
      </c>
      <c r="L260" s="51">
        <f t="shared" si="17"/>
        <v>0.99984760743675705</v>
      </c>
      <c r="M260" s="12"/>
      <c r="N260" s="49"/>
    </row>
    <row r="261" spans="1:16" ht="17.25" customHeight="1">
      <c r="A261" s="83" t="s">
        <v>265</v>
      </c>
      <c r="B261" s="84" t="s">
        <v>179</v>
      </c>
      <c r="C261" s="81">
        <v>965</v>
      </c>
      <c r="D261" s="82" t="s">
        <v>117</v>
      </c>
      <c r="E261" s="82" t="s">
        <v>380</v>
      </c>
      <c r="F261" s="82"/>
      <c r="G261" s="81"/>
      <c r="H261" s="81">
        <v>300</v>
      </c>
      <c r="I261" s="35"/>
      <c r="J261" s="35">
        <f>J262</f>
        <v>656.2</v>
      </c>
      <c r="K261" s="35">
        <f>K262</f>
        <v>656.1</v>
      </c>
      <c r="L261" s="51">
        <f t="shared" si="17"/>
        <v>0.99984760743675705</v>
      </c>
      <c r="M261" s="4"/>
      <c r="N261" s="41"/>
    </row>
    <row r="262" spans="1:16" ht="17.25" customHeight="1">
      <c r="A262" s="79" t="s">
        <v>266</v>
      </c>
      <c r="B262" s="95" t="s">
        <v>146</v>
      </c>
      <c r="C262" s="81">
        <v>965</v>
      </c>
      <c r="D262" s="82" t="s">
        <v>117</v>
      </c>
      <c r="E262" s="82" t="s">
        <v>380</v>
      </c>
      <c r="F262" s="81"/>
      <c r="G262" s="81"/>
      <c r="H262" s="81">
        <v>310</v>
      </c>
      <c r="I262" s="36"/>
      <c r="J262" s="36">
        <v>656.2</v>
      </c>
      <c r="K262" s="35">
        <v>656.1</v>
      </c>
      <c r="L262" s="52">
        <f t="shared" si="17"/>
        <v>0.99984760743675705</v>
      </c>
      <c r="M262" s="10"/>
      <c r="N262" s="42"/>
    </row>
    <row r="263" spans="1:16" ht="34.5" customHeight="1">
      <c r="A263" s="79" t="s">
        <v>410</v>
      </c>
      <c r="B263" s="128" t="s">
        <v>408</v>
      </c>
      <c r="C263" s="62">
        <v>965</v>
      </c>
      <c r="D263" s="124" t="s">
        <v>117</v>
      </c>
      <c r="E263" s="124" t="s">
        <v>409</v>
      </c>
      <c r="F263" s="125"/>
      <c r="G263" s="131"/>
      <c r="H263" s="7"/>
      <c r="I263" s="36"/>
      <c r="J263" s="36">
        <f>J264</f>
        <v>36.799999999999997</v>
      </c>
      <c r="K263" s="35">
        <f>K264</f>
        <v>36.799999999999997</v>
      </c>
      <c r="L263" s="52">
        <f t="shared" si="17"/>
        <v>1</v>
      </c>
      <c r="M263" s="10"/>
      <c r="N263" s="42"/>
    </row>
    <row r="264" spans="1:16" ht="17.25" customHeight="1">
      <c r="A264" s="83" t="s">
        <v>411</v>
      </c>
      <c r="B264" s="123" t="s">
        <v>179</v>
      </c>
      <c r="C264" s="81">
        <v>965</v>
      </c>
      <c r="D264" s="124" t="s">
        <v>117</v>
      </c>
      <c r="E264" s="124" t="s">
        <v>409</v>
      </c>
      <c r="F264" s="126"/>
      <c r="G264" s="127"/>
      <c r="H264" s="127">
        <v>300</v>
      </c>
      <c r="I264" s="36"/>
      <c r="J264" s="36">
        <f>J265</f>
        <v>36.799999999999997</v>
      </c>
      <c r="K264" s="35">
        <f>K265</f>
        <v>36.799999999999997</v>
      </c>
      <c r="L264" s="52">
        <f t="shared" si="17"/>
        <v>1</v>
      </c>
      <c r="M264" s="10"/>
      <c r="N264" s="42"/>
    </row>
    <row r="265" spans="1:16" ht="17.25" customHeight="1">
      <c r="A265" s="79" t="s">
        <v>412</v>
      </c>
      <c r="B265" s="122" t="s">
        <v>146</v>
      </c>
      <c r="C265" s="81">
        <v>965</v>
      </c>
      <c r="D265" s="126" t="s">
        <v>117</v>
      </c>
      <c r="E265" s="126" t="s">
        <v>409</v>
      </c>
      <c r="F265" s="127"/>
      <c r="G265" s="127"/>
      <c r="H265" s="127">
        <v>310</v>
      </c>
      <c r="I265" s="36"/>
      <c r="J265" s="36">
        <v>36.799999999999997</v>
      </c>
      <c r="K265" s="35">
        <v>36.799999999999997</v>
      </c>
      <c r="L265" s="52">
        <f t="shared" si="17"/>
        <v>1</v>
      </c>
      <c r="M265" s="10"/>
      <c r="N265" s="42"/>
    </row>
    <row r="266" spans="1:16" ht="15" customHeight="1">
      <c r="A266" s="94" t="s">
        <v>288</v>
      </c>
      <c r="B266" s="75" t="s">
        <v>85</v>
      </c>
      <c r="C266" s="62">
        <v>965</v>
      </c>
      <c r="D266" s="76">
        <v>1004</v>
      </c>
      <c r="E266" s="76"/>
      <c r="F266" s="81"/>
      <c r="G266" s="62"/>
      <c r="H266" s="78"/>
      <c r="I266" s="98"/>
      <c r="J266" s="98">
        <f>J269+J275</f>
        <v>34191.800000000003</v>
      </c>
      <c r="K266" s="98">
        <f>K269+K275</f>
        <v>33606.100000000006</v>
      </c>
      <c r="L266" s="99">
        <f t="shared" si="17"/>
        <v>0.98287016185167209</v>
      </c>
      <c r="M266" s="12"/>
      <c r="N266" s="49"/>
    </row>
    <row r="267" spans="1:16" ht="21" hidden="1" customHeight="1">
      <c r="A267" s="83"/>
      <c r="B267" s="84" t="s">
        <v>112</v>
      </c>
      <c r="C267" s="81">
        <v>965</v>
      </c>
      <c r="D267" s="82" t="s">
        <v>73</v>
      </c>
      <c r="E267" s="82" t="s">
        <v>141</v>
      </c>
      <c r="F267" s="82" t="s">
        <v>29</v>
      </c>
      <c r="G267" s="81">
        <v>210</v>
      </c>
      <c r="H267" s="81">
        <v>242</v>
      </c>
      <c r="I267" s="35"/>
      <c r="J267" s="35"/>
      <c r="K267" s="35"/>
      <c r="L267" s="51"/>
      <c r="M267" s="4"/>
      <c r="N267" s="41"/>
    </row>
    <row r="268" spans="1:16" ht="16.5" hidden="1" customHeight="1">
      <c r="A268" s="83"/>
      <c r="B268" s="84" t="s">
        <v>136</v>
      </c>
      <c r="C268" s="81">
        <v>965</v>
      </c>
      <c r="D268" s="82" t="s">
        <v>73</v>
      </c>
      <c r="E268" s="82" t="s">
        <v>141</v>
      </c>
      <c r="F268" s="82" t="s">
        <v>29</v>
      </c>
      <c r="G268" s="81">
        <v>210</v>
      </c>
      <c r="H268" s="81">
        <v>244</v>
      </c>
      <c r="I268" s="35"/>
      <c r="J268" s="35"/>
      <c r="K268" s="35"/>
      <c r="L268" s="51"/>
      <c r="M268" s="4"/>
      <c r="N268" s="41"/>
    </row>
    <row r="269" spans="1:16" ht="55.5" customHeight="1">
      <c r="A269" s="79" t="s">
        <v>323</v>
      </c>
      <c r="B269" s="95" t="s">
        <v>343</v>
      </c>
      <c r="C269" s="81">
        <v>965</v>
      </c>
      <c r="D269" s="82">
        <v>1004</v>
      </c>
      <c r="E269" s="82" t="s">
        <v>386</v>
      </c>
      <c r="F269" s="81"/>
      <c r="G269" s="81"/>
      <c r="H269" s="36"/>
      <c r="I269" s="35"/>
      <c r="J269" s="35">
        <f>J271</f>
        <v>24700.6</v>
      </c>
      <c r="K269" s="35">
        <f>K271</f>
        <v>24114.9</v>
      </c>
      <c r="L269" s="51">
        <f>K269/J269</f>
        <v>0.9762880253920958</v>
      </c>
      <c r="M269" s="18"/>
      <c r="N269" s="50"/>
    </row>
    <row r="270" spans="1:16" ht="17.25" hidden="1" customHeight="1">
      <c r="A270" s="79"/>
      <c r="B270" s="85"/>
      <c r="C270" s="81">
        <v>965</v>
      </c>
      <c r="D270" s="82"/>
      <c r="E270" s="82"/>
      <c r="F270" s="81">
        <v>755</v>
      </c>
      <c r="G270" s="81">
        <v>260</v>
      </c>
      <c r="H270" s="36"/>
      <c r="I270" s="35"/>
      <c r="J270" s="35"/>
      <c r="K270" s="35"/>
      <c r="L270" s="51"/>
      <c r="M270" s="4"/>
      <c r="N270" s="41"/>
    </row>
    <row r="271" spans="1:16" ht="17.25" customHeight="1">
      <c r="A271" s="83" t="s">
        <v>324</v>
      </c>
      <c r="B271" s="84" t="s">
        <v>179</v>
      </c>
      <c r="C271" s="81">
        <v>965</v>
      </c>
      <c r="D271" s="82" t="s">
        <v>73</v>
      </c>
      <c r="E271" s="82" t="s">
        <v>386</v>
      </c>
      <c r="F271" s="82"/>
      <c r="G271" s="81"/>
      <c r="H271" s="81">
        <v>300</v>
      </c>
      <c r="I271" s="35"/>
      <c r="J271" s="35">
        <f>J272</f>
        <v>24700.6</v>
      </c>
      <c r="K271" s="35">
        <f>K272</f>
        <v>24114.9</v>
      </c>
      <c r="L271" s="51">
        <f>K271/J271</f>
        <v>0.9762880253920958</v>
      </c>
      <c r="M271" s="4"/>
      <c r="N271" s="41"/>
    </row>
    <row r="272" spans="1:16" s="13" customFormat="1" ht="15.75" customHeight="1">
      <c r="A272" s="79" t="s">
        <v>366</v>
      </c>
      <c r="B272" s="95" t="s">
        <v>146</v>
      </c>
      <c r="C272" s="81">
        <v>965</v>
      </c>
      <c r="D272" s="82">
        <v>1004</v>
      </c>
      <c r="E272" s="82" t="s">
        <v>386</v>
      </c>
      <c r="F272" s="81">
        <v>755</v>
      </c>
      <c r="G272" s="81">
        <v>262</v>
      </c>
      <c r="H272" s="117">
        <v>310</v>
      </c>
      <c r="I272" s="35"/>
      <c r="J272" s="35">
        <v>24700.6</v>
      </c>
      <c r="K272" s="35">
        <v>24114.9</v>
      </c>
      <c r="L272" s="51">
        <f>K272/J272</f>
        <v>0.9762880253920958</v>
      </c>
      <c r="M272" s="4"/>
      <c r="N272" s="41"/>
      <c r="O272" s="37"/>
      <c r="P272" s="25"/>
    </row>
    <row r="273" spans="1:16" ht="17.25" hidden="1" customHeight="1">
      <c r="A273" s="79"/>
      <c r="B273" s="95" t="s">
        <v>71</v>
      </c>
      <c r="C273" s="81">
        <v>965</v>
      </c>
      <c r="D273" s="82" t="s">
        <v>73</v>
      </c>
      <c r="E273" s="82" t="s">
        <v>72</v>
      </c>
      <c r="F273" s="81"/>
      <c r="G273" s="81"/>
      <c r="H273" s="117"/>
      <c r="I273" s="35"/>
      <c r="J273" s="35"/>
      <c r="K273" s="35"/>
      <c r="L273" s="51"/>
      <c r="M273" s="4"/>
      <c r="N273" s="41"/>
    </row>
    <row r="274" spans="1:16" ht="15" hidden="1" customHeight="1">
      <c r="A274" s="79"/>
      <c r="B274" s="95" t="s">
        <v>20</v>
      </c>
      <c r="C274" s="81">
        <v>965</v>
      </c>
      <c r="D274" s="82" t="s">
        <v>73</v>
      </c>
      <c r="E274" s="82" t="s">
        <v>72</v>
      </c>
      <c r="F274" s="81"/>
      <c r="G274" s="81"/>
      <c r="H274" s="117">
        <v>500</v>
      </c>
      <c r="I274" s="35"/>
      <c r="J274" s="35"/>
      <c r="K274" s="35"/>
      <c r="L274" s="51"/>
      <c r="M274" s="4"/>
      <c r="N274" s="41"/>
    </row>
    <row r="275" spans="1:16" ht="54" customHeight="1">
      <c r="A275" s="79" t="s">
        <v>325</v>
      </c>
      <c r="B275" s="95" t="s">
        <v>344</v>
      </c>
      <c r="C275" s="81">
        <v>965</v>
      </c>
      <c r="D275" s="82">
        <v>1004</v>
      </c>
      <c r="E275" s="82" t="s">
        <v>387</v>
      </c>
      <c r="F275" s="81"/>
      <c r="G275" s="81"/>
      <c r="H275" s="36"/>
      <c r="I275" s="35"/>
      <c r="J275" s="35">
        <f>J276</f>
        <v>9491.2000000000007</v>
      </c>
      <c r="K275" s="35">
        <f>K276</f>
        <v>9491.2000000000007</v>
      </c>
      <c r="L275" s="51">
        <f t="shared" ref="L275:L295" si="18">K275/J275</f>
        <v>1</v>
      </c>
      <c r="M275" s="18"/>
      <c r="N275" s="50"/>
    </row>
    <row r="276" spans="1:16" ht="17.25" customHeight="1">
      <c r="A276" s="83" t="s">
        <v>326</v>
      </c>
      <c r="B276" s="84" t="s">
        <v>179</v>
      </c>
      <c r="C276" s="81">
        <v>965</v>
      </c>
      <c r="D276" s="82" t="s">
        <v>73</v>
      </c>
      <c r="E276" s="82" t="s">
        <v>387</v>
      </c>
      <c r="F276" s="82"/>
      <c r="G276" s="81"/>
      <c r="H276" s="81">
        <v>300</v>
      </c>
      <c r="I276" s="35"/>
      <c r="J276" s="35">
        <f>J277</f>
        <v>9491.2000000000007</v>
      </c>
      <c r="K276" s="35">
        <f>K277</f>
        <v>9491.2000000000007</v>
      </c>
      <c r="L276" s="51">
        <f t="shared" si="18"/>
        <v>1</v>
      </c>
      <c r="M276" s="4"/>
      <c r="N276" s="41"/>
    </row>
    <row r="277" spans="1:16" s="13" customFormat="1" ht="21.75" customHeight="1">
      <c r="A277" s="79" t="s">
        <v>327</v>
      </c>
      <c r="B277" s="95" t="s">
        <v>146</v>
      </c>
      <c r="C277" s="81">
        <v>965</v>
      </c>
      <c r="D277" s="82">
        <v>1004</v>
      </c>
      <c r="E277" s="82" t="s">
        <v>387</v>
      </c>
      <c r="F277" s="81">
        <v>482</v>
      </c>
      <c r="G277" s="81">
        <v>220</v>
      </c>
      <c r="H277" s="117">
        <v>320</v>
      </c>
      <c r="I277" s="35"/>
      <c r="J277" s="35">
        <v>9491.2000000000007</v>
      </c>
      <c r="K277" s="35">
        <v>9491.2000000000007</v>
      </c>
      <c r="L277" s="51">
        <f t="shared" si="18"/>
        <v>1</v>
      </c>
      <c r="M277" s="4"/>
      <c r="N277" s="41"/>
      <c r="O277" s="37"/>
      <c r="P277" s="25"/>
    </row>
    <row r="278" spans="1:16" s="20" customFormat="1" ht="17.25" customHeight="1">
      <c r="A278" s="111" t="s">
        <v>129</v>
      </c>
      <c r="B278" s="75" t="s">
        <v>180</v>
      </c>
      <c r="C278" s="62">
        <v>965</v>
      </c>
      <c r="D278" s="76" t="s">
        <v>181</v>
      </c>
      <c r="E278" s="62"/>
      <c r="F278" s="62"/>
      <c r="G278" s="62"/>
      <c r="H278" s="62"/>
      <c r="I278" s="112"/>
      <c r="J278" s="78">
        <f>J279+J283</f>
        <v>717</v>
      </c>
      <c r="K278" s="78">
        <f>K279+K283</f>
        <v>717</v>
      </c>
      <c r="L278" s="89">
        <f t="shared" si="18"/>
        <v>1</v>
      </c>
      <c r="M278" s="21">
        <f>M279</f>
        <v>0</v>
      </c>
      <c r="N278" s="48"/>
      <c r="O278" s="37"/>
      <c r="P278" s="27"/>
    </row>
    <row r="279" spans="1:16" s="14" customFormat="1" ht="15.75" customHeight="1">
      <c r="A279" s="94" t="s">
        <v>267</v>
      </c>
      <c r="B279" s="75" t="s">
        <v>86</v>
      </c>
      <c r="C279" s="62">
        <v>965</v>
      </c>
      <c r="D279" s="62">
        <v>1102</v>
      </c>
      <c r="E279" s="62"/>
      <c r="F279" s="62"/>
      <c r="G279" s="62"/>
      <c r="H279" s="78"/>
      <c r="I279" s="98"/>
      <c r="J279" s="98">
        <f>J280</f>
        <v>717</v>
      </c>
      <c r="K279" s="98">
        <f>K280</f>
        <v>717</v>
      </c>
      <c r="L279" s="99">
        <f t="shared" si="18"/>
        <v>1</v>
      </c>
      <c r="M279" s="8"/>
      <c r="N279" s="45"/>
      <c r="O279" s="37"/>
      <c r="P279" s="26"/>
    </row>
    <row r="280" spans="1:16" ht="26.25" customHeight="1">
      <c r="A280" s="79" t="s">
        <v>268</v>
      </c>
      <c r="B280" s="84" t="s">
        <v>287</v>
      </c>
      <c r="C280" s="81">
        <v>965</v>
      </c>
      <c r="D280" s="81">
        <v>1102</v>
      </c>
      <c r="E280" s="81">
        <v>5120000241</v>
      </c>
      <c r="F280" s="81"/>
      <c r="G280" s="81"/>
      <c r="H280" s="36"/>
      <c r="I280" s="35"/>
      <c r="J280" s="35">
        <f>J281</f>
        <v>717</v>
      </c>
      <c r="K280" s="35">
        <f>K282</f>
        <v>717</v>
      </c>
      <c r="L280" s="51">
        <f t="shared" si="18"/>
        <v>1</v>
      </c>
      <c r="M280" s="17"/>
      <c r="N280" s="41"/>
    </row>
    <row r="281" spans="1:16" ht="17.25" customHeight="1">
      <c r="A281" s="83" t="s">
        <v>269</v>
      </c>
      <c r="B281" s="84" t="s">
        <v>152</v>
      </c>
      <c r="C281" s="81">
        <v>965</v>
      </c>
      <c r="D281" s="82" t="s">
        <v>182</v>
      </c>
      <c r="E281" s="81">
        <v>5120000241</v>
      </c>
      <c r="F281" s="82"/>
      <c r="G281" s="81"/>
      <c r="H281" s="81">
        <v>200</v>
      </c>
      <c r="I281" s="35"/>
      <c r="J281" s="35">
        <f>J282</f>
        <v>717</v>
      </c>
      <c r="K281" s="35">
        <f>K282</f>
        <v>717</v>
      </c>
      <c r="L281" s="51">
        <f t="shared" si="18"/>
        <v>1</v>
      </c>
      <c r="M281" s="4"/>
      <c r="N281" s="41"/>
    </row>
    <row r="282" spans="1:16" ht="25.5" customHeight="1">
      <c r="A282" s="79" t="s">
        <v>270</v>
      </c>
      <c r="B282" s="84" t="s">
        <v>153</v>
      </c>
      <c r="C282" s="81">
        <v>965</v>
      </c>
      <c r="D282" s="81">
        <v>1102</v>
      </c>
      <c r="E282" s="81">
        <v>5120000241</v>
      </c>
      <c r="F282" s="81"/>
      <c r="G282" s="81"/>
      <c r="H282" s="82" t="s">
        <v>144</v>
      </c>
      <c r="I282" s="35"/>
      <c r="J282" s="35">
        <v>717</v>
      </c>
      <c r="K282" s="35">
        <v>717</v>
      </c>
      <c r="L282" s="51">
        <f t="shared" si="18"/>
        <v>1</v>
      </c>
      <c r="M282" s="17"/>
      <c r="N282" s="41"/>
    </row>
    <row r="283" spans="1:16" s="14" customFormat="1" ht="15.75" hidden="1" customHeight="1">
      <c r="A283" s="94" t="s">
        <v>328</v>
      </c>
      <c r="B283" s="75" t="s">
        <v>86</v>
      </c>
      <c r="C283" s="62">
        <v>965</v>
      </c>
      <c r="D283" s="62">
        <v>1102</v>
      </c>
      <c r="E283" s="62"/>
      <c r="F283" s="62"/>
      <c r="G283" s="62"/>
      <c r="H283" s="78"/>
      <c r="I283" s="98"/>
      <c r="J283" s="98">
        <f t="shared" ref="J283:K285" si="19">J284</f>
        <v>0</v>
      </c>
      <c r="K283" s="98">
        <f t="shared" si="19"/>
        <v>0</v>
      </c>
      <c r="L283" s="99" t="e">
        <f t="shared" si="18"/>
        <v>#DIV/0!</v>
      </c>
      <c r="M283" s="8"/>
      <c r="N283" s="45"/>
      <c r="O283" s="37"/>
      <c r="P283" s="26"/>
    </row>
    <row r="284" spans="1:16" ht="26.25" hidden="1" customHeight="1">
      <c r="A284" s="79" t="s">
        <v>329</v>
      </c>
      <c r="B284" s="84" t="s">
        <v>286</v>
      </c>
      <c r="C284" s="81">
        <v>965</v>
      </c>
      <c r="D284" s="81">
        <v>1102</v>
      </c>
      <c r="E284" s="81">
        <v>5120000241</v>
      </c>
      <c r="F284" s="81"/>
      <c r="G284" s="81"/>
      <c r="H284" s="36"/>
      <c r="I284" s="35"/>
      <c r="J284" s="35">
        <f t="shared" si="19"/>
        <v>0</v>
      </c>
      <c r="K284" s="35">
        <f t="shared" si="19"/>
        <v>0</v>
      </c>
      <c r="L284" s="51" t="e">
        <f t="shared" si="18"/>
        <v>#DIV/0!</v>
      </c>
      <c r="M284" s="17"/>
      <c r="N284" s="41"/>
    </row>
    <row r="285" spans="1:16" ht="17.25" hidden="1" customHeight="1">
      <c r="A285" s="83" t="s">
        <v>330</v>
      </c>
      <c r="B285" s="84" t="s">
        <v>152</v>
      </c>
      <c r="C285" s="81">
        <v>965</v>
      </c>
      <c r="D285" s="82" t="s">
        <v>182</v>
      </c>
      <c r="E285" s="82" t="s">
        <v>381</v>
      </c>
      <c r="F285" s="82"/>
      <c r="G285" s="81"/>
      <c r="H285" s="81">
        <v>200</v>
      </c>
      <c r="I285" s="35"/>
      <c r="J285" s="35">
        <f t="shared" si="19"/>
        <v>0</v>
      </c>
      <c r="K285" s="35">
        <f t="shared" si="19"/>
        <v>0</v>
      </c>
      <c r="L285" s="51" t="e">
        <f t="shared" si="18"/>
        <v>#DIV/0!</v>
      </c>
      <c r="M285" s="4"/>
      <c r="N285" s="41"/>
    </row>
    <row r="286" spans="1:16" ht="25.5" hidden="1" customHeight="1">
      <c r="A286" s="79" t="s">
        <v>331</v>
      </c>
      <c r="B286" s="84" t="s">
        <v>153</v>
      </c>
      <c r="C286" s="81">
        <v>965</v>
      </c>
      <c r="D286" s="81">
        <v>1102</v>
      </c>
      <c r="E286" s="81">
        <v>5120000241</v>
      </c>
      <c r="F286" s="81"/>
      <c r="G286" s="81"/>
      <c r="H286" s="82" t="s">
        <v>144</v>
      </c>
      <c r="I286" s="35"/>
      <c r="J286" s="35">
        <v>0</v>
      </c>
      <c r="K286" s="35">
        <v>0</v>
      </c>
      <c r="L286" s="51" t="e">
        <f t="shared" si="18"/>
        <v>#DIV/0!</v>
      </c>
      <c r="M286" s="17"/>
      <c r="N286" s="41"/>
    </row>
    <row r="287" spans="1:16" s="20" customFormat="1" ht="17.25" customHeight="1">
      <c r="A287" s="111" t="s">
        <v>332</v>
      </c>
      <c r="B287" s="75" t="s">
        <v>183</v>
      </c>
      <c r="C287" s="62">
        <v>965</v>
      </c>
      <c r="D287" s="76" t="s">
        <v>184</v>
      </c>
      <c r="E287" s="62"/>
      <c r="F287" s="62"/>
      <c r="G287" s="62"/>
      <c r="H287" s="62"/>
      <c r="I287" s="112"/>
      <c r="J287" s="78">
        <f>J288</f>
        <v>3063.9</v>
      </c>
      <c r="K287" s="78">
        <f>K288</f>
        <v>3063.9</v>
      </c>
      <c r="L287" s="89">
        <f t="shared" si="18"/>
        <v>1</v>
      </c>
      <c r="M287" s="21">
        <f>M288</f>
        <v>0</v>
      </c>
      <c r="N287" s="48"/>
      <c r="O287" s="37"/>
      <c r="P287" s="27"/>
    </row>
    <row r="288" spans="1:16" ht="14.25" customHeight="1">
      <c r="A288" s="94" t="s">
        <v>333</v>
      </c>
      <c r="B288" s="75" t="s">
        <v>70</v>
      </c>
      <c r="C288" s="62">
        <v>965</v>
      </c>
      <c r="D288" s="76" t="s">
        <v>87</v>
      </c>
      <c r="E288" s="76"/>
      <c r="F288" s="62"/>
      <c r="G288" s="62"/>
      <c r="H288" s="62"/>
      <c r="I288" s="98"/>
      <c r="J288" s="98">
        <f>J289+J292</f>
        <v>3063.9</v>
      </c>
      <c r="K288" s="98">
        <f>K289+K292</f>
        <v>3063.9</v>
      </c>
      <c r="L288" s="99">
        <f t="shared" si="18"/>
        <v>1</v>
      </c>
      <c r="M288" s="17"/>
      <c r="N288" s="41"/>
    </row>
    <row r="289" spans="1:14" ht="25.5">
      <c r="A289" s="79" t="s">
        <v>334</v>
      </c>
      <c r="B289" s="85" t="s">
        <v>388</v>
      </c>
      <c r="C289" s="81">
        <v>965</v>
      </c>
      <c r="D289" s="82" t="s">
        <v>87</v>
      </c>
      <c r="E289" s="82" t="s">
        <v>382</v>
      </c>
      <c r="F289" s="81"/>
      <c r="G289" s="81"/>
      <c r="H289" s="81"/>
      <c r="I289" s="35"/>
      <c r="J289" s="35">
        <f>J290</f>
        <v>2529.8000000000002</v>
      </c>
      <c r="K289" s="35">
        <f>K290</f>
        <v>2529.8000000000002</v>
      </c>
      <c r="L289" s="51">
        <f t="shared" si="18"/>
        <v>1</v>
      </c>
      <c r="M289" s="17"/>
      <c r="N289" s="41"/>
    </row>
    <row r="290" spans="1:14" ht="17.25" customHeight="1">
      <c r="A290" s="83" t="s">
        <v>335</v>
      </c>
      <c r="B290" s="84" t="s">
        <v>152</v>
      </c>
      <c r="C290" s="81">
        <v>965</v>
      </c>
      <c r="D290" s="82" t="s">
        <v>87</v>
      </c>
      <c r="E290" s="82" t="s">
        <v>382</v>
      </c>
      <c r="F290" s="82"/>
      <c r="G290" s="81"/>
      <c r="H290" s="81">
        <v>200</v>
      </c>
      <c r="I290" s="35"/>
      <c r="J290" s="35">
        <f>J291</f>
        <v>2529.8000000000002</v>
      </c>
      <c r="K290" s="35">
        <f>K291</f>
        <v>2529.8000000000002</v>
      </c>
      <c r="L290" s="51">
        <f t="shared" si="18"/>
        <v>1</v>
      </c>
      <c r="M290" s="4"/>
      <c r="N290" s="41"/>
    </row>
    <row r="291" spans="1:14" ht="25.5" customHeight="1">
      <c r="A291" s="79" t="s">
        <v>336</v>
      </c>
      <c r="B291" s="84" t="s">
        <v>153</v>
      </c>
      <c r="C291" s="81">
        <v>965</v>
      </c>
      <c r="D291" s="82" t="s">
        <v>87</v>
      </c>
      <c r="E291" s="82" t="s">
        <v>382</v>
      </c>
      <c r="F291" s="81"/>
      <c r="G291" s="81"/>
      <c r="H291" s="82" t="s">
        <v>144</v>
      </c>
      <c r="I291" s="35"/>
      <c r="J291" s="35">
        <v>2529.8000000000002</v>
      </c>
      <c r="K291" s="35">
        <v>2529.8000000000002</v>
      </c>
      <c r="L291" s="51">
        <f t="shared" si="18"/>
        <v>1</v>
      </c>
      <c r="M291" s="17"/>
      <c r="N291" s="41"/>
    </row>
    <row r="292" spans="1:14" ht="24.75" customHeight="1">
      <c r="A292" s="79" t="s">
        <v>337</v>
      </c>
      <c r="B292" s="85" t="s">
        <v>108</v>
      </c>
      <c r="C292" s="81">
        <v>965</v>
      </c>
      <c r="D292" s="82" t="s">
        <v>87</v>
      </c>
      <c r="E292" s="82" t="s">
        <v>383</v>
      </c>
      <c r="F292" s="81"/>
      <c r="G292" s="81"/>
      <c r="H292" s="81"/>
      <c r="I292" s="35"/>
      <c r="J292" s="35">
        <f>J293</f>
        <v>534.1</v>
      </c>
      <c r="K292" s="35">
        <f>K293</f>
        <v>534.1</v>
      </c>
      <c r="L292" s="51">
        <f t="shared" si="18"/>
        <v>1</v>
      </c>
      <c r="M292" s="17"/>
      <c r="N292" s="41"/>
    </row>
    <row r="293" spans="1:14" ht="17.25" customHeight="1">
      <c r="A293" s="83" t="s">
        <v>338</v>
      </c>
      <c r="B293" s="84" t="s">
        <v>152</v>
      </c>
      <c r="C293" s="81">
        <v>965</v>
      </c>
      <c r="D293" s="82" t="s">
        <v>87</v>
      </c>
      <c r="E293" s="82" t="s">
        <v>383</v>
      </c>
      <c r="F293" s="82"/>
      <c r="G293" s="81"/>
      <c r="H293" s="81">
        <v>200</v>
      </c>
      <c r="I293" s="35"/>
      <c r="J293" s="35">
        <f>J294</f>
        <v>534.1</v>
      </c>
      <c r="K293" s="35">
        <f>K294</f>
        <v>534.1</v>
      </c>
      <c r="L293" s="51">
        <f t="shared" si="18"/>
        <v>1</v>
      </c>
      <c r="M293" s="4"/>
      <c r="N293" s="41"/>
    </row>
    <row r="294" spans="1:14" ht="30" customHeight="1">
      <c r="A294" s="79" t="s">
        <v>339</v>
      </c>
      <c r="B294" s="84" t="s">
        <v>153</v>
      </c>
      <c r="C294" s="81">
        <v>965</v>
      </c>
      <c r="D294" s="82" t="s">
        <v>87</v>
      </c>
      <c r="E294" s="82" t="s">
        <v>383</v>
      </c>
      <c r="F294" s="81"/>
      <c r="G294" s="81"/>
      <c r="H294" s="82" t="s">
        <v>144</v>
      </c>
      <c r="I294" s="35"/>
      <c r="J294" s="35">
        <v>534.1</v>
      </c>
      <c r="K294" s="35">
        <v>534.1</v>
      </c>
      <c r="L294" s="51">
        <f t="shared" si="18"/>
        <v>1</v>
      </c>
      <c r="M294" s="17"/>
      <c r="N294" s="41"/>
    </row>
    <row r="295" spans="1:14" ht="18.75" customHeight="1">
      <c r="A295" s="79"/>
      <c r="B295" s="105" t="s">
        <v>185</v>
      </c>
      <c r="C295" s="81"/>
      <c r="D295" s="81"/>
      <c r="E295" s="81"/>
      <c r="F295" s="81"/>
      <c r="G295" s="62"/>
      <c r="H295" s="62"/>
      <c r="I295" s="78"/>
      <c r="J295" s="78">
        <f>J12+J24+J50</f>
        <v>261912.3</v>
      </c>
      <c r="K295" s="78">
        <f>K12+K24+K50</f>
        <v>261322.6</v>
      </c>
      <c r="L295" s="99">
        <f t="shared" si="18"/>
        <v>0.99774848298457164</v>
      </c>
      <c r="M295" s="7"/>
      <c r="N295" s="43"/>
    </row>
    <row r="296" spans="1:14">
      <c r="A296" s="118"/>
      <c r="E296" s="119"/>
    </row>
    <row r="297" spans="1:14">
      <c r="A297" s="118"/>
      <c r="E297" s="119"/>
    </row>
    <row r="298" spans="1:14">
      <c r="A298" s="118"/>
      <c r="E298" s="119"/>
    </row>
    <row r="299" spans="1:14">
      <c r="A299" s="118"/>
      <c r="E299" s="119"/>
    </row>
    <row r="300" spans="1:14">
      <c r="A300" s="118"/>
      <c r="E300" s="119"/>
    </row>
    <row r="301" spans="1:14">
      <c r="A301" s="118"/>
      <c r="E301" s="119"/>
    </row>
    <row r="302" spans="1:14">
      <c r="A302" s="118"/>
      <c r="E302" s="119"/>
    </row>
    <row r="303" spans="1:14">
      <c r="A303" s="118"/>
      <c r="E303" s="119"/>
    </row>
    <row r="304" spans="1:14">
      <c r="A304" s="118"/>
      <c r="E304" s="119"/>
    </row>
    <row r="305" spans="1:5">
      <c r="A305" s="118"/>
      <c r="E305" s="119"/>
    </row>
    <row r="306" spans="1:5">
      <c r="A306" s="118"/>
      <c r="E306" s="119"/>
    </row>
    <row r="307" spans="1:5">
      <c r="A307" s="118"/>
      <c r="E307" s="119"/>
    </row>
    <row r="308" spans="1:5">
      <c r="A308" s="118"/>
      <c r="E308" s="119"/>
    </row>
    <row r="309" spans="1:5">
      <c r="A309" s="118"/>
      <c r="E309" s="119"/>
    </row>
    <row r="310" spans="1:5">
      <c r="A310" s="118"/>
      <c r="E310" s="119"/>
    </row>
    <row r="311" spans="1:5">
      <c r="A311" s="118"/>
      <c r="E311" s="119"/>
    </row>
    <row r="312" spans="1:5">
      <c r="A312" s="118"/>
      <c r="E312" s="119"/>
    </row>
    <row r="313" spans="1:5">
      <c r="A313" s="118"/>
      <c r="E313" s="119"/>
    </row>
    <row r="314" spans="1:5">
      <c r="A314" s="118"/>
      <c r="E314" s="119"/>
    </row>
    <row r="315" spans="1:5">
      <c r="A315" s="118"/>
      <c r="E315" s="119"/>
    </row>
    <row r="316" spans="1:5">
      <c r="E316" s="119"/>
    </row>
    <row r="317" spans="1:5">
      <c r="E317" s="119"/>
    </row>
    <row r="318" spans="1:5">
      <c r="E318" s="119"/>
    </row>
    <row r="319" spans="1:5">
      <c r="E319" s="119"/>
    </row>
    <row r="320" spans="1:5">
      <c r="E320" s="119"/>
    </row>
    <row r="321" spans="5:5">
      <c r="E321" s="119"/>
    </row>
    <row r="322" spans="5:5">
      <c r="E322" s="119"/>
    </row>
    <row r="323" spans="5:5">
      <c r="E323" s="119"/>
    </row>
    <row r="324" spans="5:5">
      <c r="E324" s="119"/>
    </row>
    <row r="325" spans="5:5">
      <c r="E325" s="119"/>
    </row>
    <row r="326" spans="5:5">
      <c r="E326" s="119"/>
    </row>
    <row r="327" spans="5:5">
      <c r="E327" s="119"/>
    </row>
    <row r="328" spans="5:5">
      <c r="E328" s="119"/>
    </row>
    <row r="329" spans="5:5">
      <c r="E329" s="119"/>
    </row>
    <row r="330" spans="5:5">
      <c r="E330" s="119"/>
    </row>
    <row r="331" spans="5:5">
      <c r="E331" s="119"/>
    </row>
    <row r="332" spans="5:5">
      <c r="E332" s="119"/>
    </row>
    <row r="333" spans="5:5">
      <c r="E333" s="119"/>
    </row>
    <row r="334" spans="5:5">
      <c r="E334" s="119"/>
    </row>
    <row r="335" spans="5:5">
      <c r="E335" s="119"/>
    </row>
    <row r="336" spans="5:5">
      <c r="E336" s="119"/>
    </row>
    <row r="337" spans="5:5">
      <c r="E337" s="119"/>
    </row>
    <row r="338" spans="5:5">
      <c r="E338" s="119"/>
    </row>
    <row r="339" spans="5:5">
      <c r="E339" s="119"/>
    </row>
    <row r="340" spans="5:5">
      <c r="E340" s="119"/>
    </row>
    <row r="341" spans="5:5">
      <c r="E341" s="119"/>
    </row>
    <row r="342" spans="5:5">
      <c r="E342" s="119"/>
    </row>
    <row r="343" spans="5:5">
      <c r="E343" s="119"/>
    </row>
    <row r="344" spans="5:5">
      <c r="E344" s="119"/>
    </row>
    <row r="345" spans="5:5">
      <c r="E345" s="119"/>
    </row>
    <row r="346" spans="5:5">
      <c r="E346" s="119"/>
    </row>
    <row r="347" spans="5:5">
      <c r="E347" s="119"/>
    </row>
    <row r="348" spans="5:5">
      <c r="E348" s="119"/>
    </row>
    <row r="349" spans="5:5">
      <c r="E349" s="119"/>
    </row>
    <row r="350" spans="5:5">
      <c r="E350" s="119"/>
    </row>
    <row r="351" spans="5:5">
      <c r="E351" s="119"/>
    </row>
    <row r="352" spans="5:5">
      <c r="E352" s="119"/>
    </row>
    <row r="353" spans="5:5">
      <c r="E353" s="119"/>
    </row>
    <row r="354" spans="5:5">
      <c r="E354" s="119"/>
    </row>
    <row r="355" spans="5:5">
      <c r="E355" s="119"/>
    </row>
    <row r="356" spans="5:5">
      <c r="E356" s="119"/>
    </row>
    <row r="357" spans="5:5">
      <c r="E357" s="119"/>
    </row>
    <row r="358" spans="5:5">
      <c r="E358" s="119"/>
    </row>
    <row r="359" spans="5:5">
      <c r="E359" s="119"/>
    </row>
    <row r="360" spans="5:5">
      <c r="E360" s="119"/>
    </row>
    <row r="361" spans="5:5">
      <c r="E361" s="119"/>
    </row>
    <row r="362" spans="5:5">
      <c r="E362" s="119"/>
    </row>
    <row r="363" spans="5:5">
      <c r="E363" s="119"/>
    </row>
    <row r="364" spans="5:5">
      <c r="E364" s="119"/>
    </row>
    <row r="365" spans="5:5">
      <c r="E365" s="119"/>
    </row>
    <row r="366" spans="5:5">
      <c r="E366" s="119"/>
    </row>
    <row r="367" spans="5:5">
      <c r="E367" s="119"/>
    </row>
    <row r="368" spans="5:5">
      <c r="E368" s="119"/>
    </row>
    <row r="369" spans="5:5">
      <c r="E369" s="119"/>
    </row>
    <row r="370" spans="5:5">
      <c r="E370" s="119"/>
    </row>
    <row r="371" spans="5:5">
      <c r="E371" s="119"/>
    </row>
    <row r="372" spans="5:5">
      <c r="E372" s="119"/>
    </row>
    <row r="373" spans="5:5">
      <c r="E373" s="119"/>
    </row>
    <row r="374" spans="5:5">
      <c r="E374" s="119"/>
    </row>
    <row r="375" spans="5:5">
      <c r="E375" s="119"/>
    </row>
    <row r="376" spans="5:5">
      <c r="E376" s="119"/>
    </row>
    <row r="377" spans="5:5">
      <c r="E377" s="119"/>
    </row>
    <row r="378" spans="5:5">
      <c r="E378" s="119"/>
    </row>
    <row r="379" spans="5:5">
      <c r="E379" s="119"/>
    </row>
    <row r="380" spans="5:5">
      <c r="E380" s="119"/>
    </row>
    <row r="381" spans="5:5">
      <c r="E381" s="119"/>
    </row>
    <row r="382" spans="5:5">
      <c r="E382" s="119"/>
    </row>
    <row r="383" spans="5:5">
      <c r="E383" s="119"/>
    </row>
    <row r="384" spans="5:5">
      <c r="E384" s="119"/>
    </row>
    <row r="385" spans="5:5">
      <c r="E385" s="119"/>
    </row>
    <row r="386" spans="5:5">
      <c r="E386" s="119"/>
    </row>
    <row r="387" spans="5:5">
      <c r="E387" s="119"/>
    </row>
    <row r="388" spans="5:5">
      <c r="E388" s="119"/>
    </row>
    <row r="389" spans="5:5">
      <c r="E389" s="119"/>
    </row>
    <row r="390" spans="5:5">
      <c r="E390" s="119"/>
    </row>
    <row r="391" spans="5:5">
      <c r="E391" s="119"/>
    </row>
    <row r="392" spans="5:5">
      <c r="E392" s="119"/>
    </row>
    <row r="393" spans="5:5">
      <c r="E393" s="119"/>
    </row>
    <row r="394" spans="5:5">
      <c r="E394" s="119"/>
    </row>
    <row r="395" spans="5:5">
      <c r="E395" s="119"/>
    </row>
    <row r="396" spans="5:5">
      <c r="E396" s="119"/>
    </row>
    <row r="397" spans="5:5">
      <c r="E397" s="119"/>
    </row>
    <row r="398" spans="5:5">
      <c r="E398" s="119"/>
    </row>
    <row r="399" spans="5:5">
      <c r="E399" s="119"/>
    </row>
    <row r="400" spans="5:5">
      <c r="E400" s="119"/>
    </row>
    <row r="401" spans="5:5">
      <c r="E401" s="119"/>
    </row>
    <row r="402" spans="5:5">
      <c r="E402" s="119"/>
    </row>
    <row r="403" spans="5:5">
      <c r="E403" s="119"/>
    </row>
    <row r="404" spans="5:5">
      <c r="E404" s="119"/>
    </row>
    <row r="405" spans="5:5">
      <c r="E405" s="119"/>
    </row>
    <row r="406" spans="5:5">
      <c r="E406" s="119"/>
    </row>
    <row r="407" spans="5:5">
      <c r="E407" s="119"/>
    </row>
    <row r="408" spans="5:5">
      <c r="E408" s="119"/>
    </row>
    <row r="409" spans="5:5">
      <c r="E409" s="119"/>
    </row>
    <row r="410" spans="5:5">
      <c r="E410" s="119"/>
    </row>
    <row r="411" spans="5:5">
      <c r="E411" s="119"/>
    </row>
    <row r="412" spans="5:5">
      <c r="E412" s="119"/>
    </row>
    <row r="413" spans="5:5">
      <c r="E413" s="119"/>
    </row>
    <row r="414" spans="5:5">
      <c r="E414" s="119"/>
    </row>
    <row r="415" spans="5:5">
      <c r="E415" s="119"/>
    </row>
    <row r="416" spans="5:5">
      <c r="E416" s="119"/>
    </row>
    <row r="417" spans="5:5">
      <c r="E417" s="119"/>
    </row>
    <row r="418" spans="5:5">
      <c r="E418" s="119"/>
    </row>
    <row r="419" spans="5:5">
      <c r="E419" s="119"/>
    </row>
    <row r="420" spans="5:5">
      <c r="E420" s="119"/>
    </row>
    <row r="421" spans="5:5">
      <c r="E421" s="119"/>
    </row>
    <row r="422" spans="5:5">
      <c r="E422" s="119"/>
    </row>
    <row r="423" spans="5:5">
      <c r="E423" s="119"/>
    </row>
    <row r="424" spans="5:5">
      <c r="E424" s="119"/>
    </row>
    <row r="425" spans="5:5">
      <c r="E425" s="119"/>
    </row>
    <row r="426" spans="5:5">
      <c r="E426" s="119"/>
    </row>
    <row r="427" spans="5:5">
      <c r="E427" s="119"/>
    </row>
    <row r="428" spans="5:5">
      <c r="E428" s="119"/>
    </row>
  </sheetData>
  <mergeCells count="5">
    <mergeCell ref="E5:L5"/>
    <mergeCell ref="A6:L6"/>
    <mergeCell ref="A7:L7"/>
    <mergeCell ref="A8:L8"/>
    <mergeCell ref="A9:L9"/>
  </mergeCells>
  <phoneticPr fontId="0" type="noConversion"/>
  <pageMargins left="0.35433070866141736" right="0.23622047244094491" top="0.39370078740157483" bottom="0.47244094488188981" header="0.51181102362204722" footer="0.51181102362204722"/>
  <pageSetup paperSize="9" scale="59" fitToHeight="6" orientation="portrait" r:id="rId1"/>
  <headerFooter alignWithMargins="0"/>
  <rowBreaks count="5" manualBreakCount="5">
    <brk id="49" max="10" man="1"/>
    <brk id="116" max="10" man="1"/>
    <brk id="170" max="10" man="1"/>
    <brk id="219" max="10" man="1"/>
    <brk id="286" max="10" man="1"/>
  </rowBreaks>
  <colBreaks count="1" manualBreakCount="1">
    <brk id="12" max="2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0" sqref="B30"/>
    </sheetView>
  </sheetViews>
  <sheetFormatPr defaultRowHeight="12.75"/>
  <cols>
    <col min="2" max="2" width="73.7109375" customWidth="1"/>
  </cols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Прохорова Н.А.</cp:lastModifiedBy>
  <cp:lastPrinted>2016-12-20T07:11:24Z</cp:lastPrinted>
  <dcterms:created xsi:type="dcterms:W3CDTF">2009-11-25T09:32:13Z</dcterms:created>
  <dcterms:modified xsi:type="dcterms:W3CDTF">2018-08-16T12:33:56Z</dcterms:modified>
</cp:coreProperties>
</file>