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activeTab="0"/>
  </bookViews>
  <sheets>
    <sheet name="2022" sheetId="1" r:id="rId1"/>
  </sheets>
  <definedNames>
    <definedName name="_xlnm.Print_Area" localSheetId="0">'2022'!$A$1:$Q$275</definedName>
  </definedNames>
  <calcPr fullCalcOnLoad="1" refMode="R1C1"/>
</workbook>
</file>

<file path=xl/sharedStrings.xml><?xml version="1.0" encoding="utf-8"?>
<sst xmlns="http://schemas.openxmlformats.org/spreadsheetml/2006/main" count="904" uniqueCount="411">
  <si>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</si>
  <si>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</si>
  <si>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</si>
  <si>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</si>
  <si>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</si>
  <si>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</si>
  <si>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</si>
  <si>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</si>
  <si>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</si>
  <si>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</si>
  <si>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</si>
  <si>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</si>
  <si>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</si>
  <si>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</si>
  <si>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</si>
  <si>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</si>
  <si>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</si>
  <si>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</si>
  <si>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</si>
  <si>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</si>
  <si>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</si>
  <si>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</si>
  <si>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</si>
  <si>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</si>
  <si>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</si>
  <si>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</si>
  <si>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</si>
  <si>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</si>
  <si>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</si>
  <si>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</si>
  <si>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</si>
  <si>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</si>
  <si>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</si>
  <si>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</si>
  <si>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</si>
  <si>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929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</si>
  <si>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</si>
  <si>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</si>
  <si>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</si>
  <si>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</si>
  <si>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</si>
  <si>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</si>
  <si>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</si>
  <si>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</si>
  <si>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</si>
  <si>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</si>
  <si>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</si>
  <si>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</si>
  <si>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</si>
  <si>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</si>
  <si>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</si>
  <si>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</si>
  <si>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</si>
  <si>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</si>
  <si>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</si>
  <si>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</si>
  <si>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</si>
  <si>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</si>
  <si>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</si>
  <si>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</si>
  <si>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</si>
  <si>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</si>
  <si>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</si>
  <si>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</si>
  <si>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</si>
  <si>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</si>
  <si>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</si>
  <si>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</si>
  <si>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</si>
  <si>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</si>
  <si>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</si>
  <si>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</si>
  <si>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</si>
  <si>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</si>
  <si>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</si>
  <si>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</si>
  <si>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</si>
  <si>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</si>
  <si>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</si>
  <si>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</si>
  <si>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</si>
  <si>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</si>
  <si>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</si>
  <si>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</si>
  <si>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</si>
  <si>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</si>
  <si>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</si>
  <si>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</si>
  <si>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</si>
  <si>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</si>
  <si>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</si>
  <si>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</si>
  <si>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</si>
  <si>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</si>
  <si>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</si>
  <si>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</si>
  <si>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</si>
  <si>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</si>
  <si>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</si>
  <si>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</si>
  <si>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</si>
  <si>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</si>
  <si>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</si>
  <si>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</si>
  <si>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</si>
  <si>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</si>
  <si>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</si>
  <si>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</si>
  <si>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</si>
  <si>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</si>
  <si>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</si>
  <si>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</si>
  <si>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</si>
  <si>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</si>
  <si>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</si>
  <si>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</si>
  <si>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</si>
  <si>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</si>
  <si>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</si>
  <si>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</si>
  <si>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</si>
  <si>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</si>
  <si>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</si>
  <si>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</si>
  <si>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</si>
  <si>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</si>
  <si>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</si>
  <si>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</si>
  <si>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</si>
  <si>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</si>
  <si>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</si>
  <si>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</si>
  <si>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</si>
  <si>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</si>
  <si>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</si>
  <si>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</si>
  <si>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</si>
  <si>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</si>
  <si>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</si>
  <si>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</si>
  <si>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</si>
  <si>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</si>
  <si>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1.1.3.</t>
  </si>
  <si>
    <t>1.1.3.1.1.</t>
  </si>
  <si>
    <t>1.2.1.1.1</t>
  </si>
  <si>
    <t>1.3.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</si>
  <si>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</si>
  <si>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</si>
  <si>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</si>
  <si>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</si>
  <si>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</si>
  <si>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</si>
  <si>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</si>
  <si>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</si>
  <si>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</si>
  <si>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</si>
  <si>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</si>
  <si>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</si>
  <si>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</si>
  <si>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</si>
  <si>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</si>
  <si>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</si>
  <si>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</si>
  <si>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</si>
  <si>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</si>
  <si>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</si>
  <si>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</si>
  <si>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</si>
  <si>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</si>
  <si>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</si>
  <si>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</si>
  <si>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</si>
  <si>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</si>
  <si>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</si>
  <si>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</si>
  <si>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</si>
  <si>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</si>
  <si>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</si>
  <si>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</si>
  <si>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III</t>
  </si>
  <si>
    <t>ФИЗИЧЕСКАЯ КУЛЬТУРА</t>
  </si>
  <si>
    <t>1101</t>
  </si>
  <si>
    <t>МУНИЦИПАЛЬНЫЙ СОВЕТ МУНИЦИПАЛЬНОГО ОБРАЗОВАНИЯ МУНИЦИПАЛЬНЫЙ ОКРУГ №65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</si>
  <si>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</si>
  <si>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</si>
  <si>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</si>
  <si>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</si>
  <si>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</si>
  <si>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</si>
  <si>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</si>
  <si>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</si>
  <si>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</si>
  <si>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</si>
  <si>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</si>
  <si>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</si>
  <si>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</si>
  <si>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</si>
  <si>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</si>
  <si>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</si>
  <si>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</si>
  <si>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</si>
  <si>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</si>
  <si>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</si>
  <si>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</si>
  <si>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</si>
  <si>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</si>
  <si>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</si>
  <si>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</si>
  <si>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</si>
  <si>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</si>
  <si>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</si>
  <si>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</si>
  <si>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</si>
  <si>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</si>
  <si>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</si>
  <si>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</si>
  <si>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</si>
  <si>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</si>
  <si>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</si>
  <si>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</si>
  <si>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</si>
  <si>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</si>
  <si>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</si>
  <si>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</si>
  <si>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</si>
  <si>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</si>
  <si>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</si>
  <si>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</si>
  <si>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</si>
  <si>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</si>
  <si>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</si>
  <si>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</si>
  <si>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</si>
  <si>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</si>
  <si>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</si>
  <si>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</si>
  <si>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</si>
  <si>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</si>
  <si>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</si>
  <si>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</si>
  <si>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</si>
  <si>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</si>
  <si>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</si>
  <si>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</si>
  <si>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</si>
  <si>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</si>
  <si>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</si>
  <si>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</si>
  <si>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</si>
  <si>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</si>
  <si>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</si>
  <si>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</si>
  <si>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ПРЕДСЕДАТЕЛЬ ИЗБИРАТЕЛЬНОЙ КОМИССИИ, ОСУЩЕСТВЛЯЮЩИЙ СВОИ ПОЛНОМОЧИЯ НА ПОСТОЯННОЙ ОСНОВЕ</t>
  </si>
  <si>
    <t>1.1.3.1.</t>
  </si>
  <si>
    <t>1.1.3.2.</t>
  </si>
  <si>
    <t>1.1.3.2.1.</t>
  </si>
  <si>
    <t>299,4+10+3,4</t>
  </si>
  <si>
    <t>189,1+260+2,8-32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</si>
  <si>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</si>
  <si>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</si>
  <si>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</si>
  <si>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</si>
  <si>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</si>
  <si>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</si>
  <si>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</si>
  <si>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</si>
  <si>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</si>
  <si>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</si>
  <si>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</si>
  <si>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1.3.1</t>
  </si>
  <si>
    <t>1.3.1.1</t>
  </si>
  <si>
    <t>1.3.1.1.1</t>
  </si>
  <si>
    <t>1.3.2</t>
  </si>
  <si>
    <t>1.3.2.1</t>
  </si>
  <si>
    <t>1.3.2.1.1</t>
  </si>
  <si>
    <t>1.3.3.1</t>
  </si>
  <si>
    <t>1.3.3.1.1</t>
  </si>
  <si>
    <t>1.3.3.1.1.1</t>
  </si>
  <si>
    <t>4.1.1.1</t>
  </si>
  <si>
    <t>4.1.1.1.1</t>
  </si>
  <si>
    <t>1003</t>
  </si>
  <si>
    <t xml:space="preserve">Социальное обеспечение и иные выплаты населению
</t>
  </si>
  <si>
    <t>СОЦИАЛЬНОЕ ОБЕСПЕЧЕНИЕ НАСЕЛЕНИЯ</t>
  </si>
  <si>
    <t>Расходы на благоустройство территории муниципального образования за счет средств субсидии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</si>
  <si>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</si>
  <si>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>60000S1010</t>
  </si>
  <si>
    <t>60000M1010</t>
  </si>
  <si>
    <t>4.14.1.</t>
  </si>
  <si>
    <t>4.15.1.</t>
  </si>
  <si>
    <t>4.14.1.1.</t>
  </si>
  <si>
    <t>4.14.1.1.1.</t>
  </si>
  <si>
    <t>200</t>
  </si>
  <si>
    <t>4.15.1.1.</t>
  </si>
  <si>
    <t>4.15.1.1.1.</t>
  </si>
  <si>
    <t>800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</si>
  <si>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</si>
  <si>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</si>
  <si>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</si>
  <si>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</si>
  <si>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</si>
  <si>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</si>
  <si>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</si>
  <si>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</si>
  <si>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</si>
  <si>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</si>
  <si>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</si>
  <si>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</si>
  <si>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</si>
  <si>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</si>
  <si>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</si>
  <si>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</si>
  <si>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6.2.7.</t>
  </si>
  <si>
    <t>6.2.7.1.</t>
  </si>
  <si>
    <t>6.2.7.1.1.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</si>
  <si>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</si>
  <si>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</si>
  <si>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</si>
  <si>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</si>
  <si>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</si>
  <si>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</si>
  <si>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</si>
  <si>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</si>
  <si>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</si>
  <si>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</si>
  <si>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</si>
  <si>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</si>
  <si>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</si>
  <si>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</si>
  <si>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9.</t>
  </si>
  <si>
    <t>10.</t>
  </si>
  <si>
    <t>10.1.</t>
  </si>
  <si>
    <t>10.1.1</t>
  </si>
  <si>
    <t>МУНИЦИПАЛЬНОГО ОБРАЗОВАНИЯ МУНИЦИПАЛЬНЫЙ ОКРУГ № 65 НА 2022 ГОД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</si>
  <si>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</si>
  <si>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4.12.2.1</t>
  </si>
  <si>
    <t>9.2.1.</t>
  </si>
  <si>
    <t>9.2.1.1.</t>
  </si>
  <si>
    <t>9.2.1.1.1.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</si>
  <si>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</si>
  <si>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</si>
  <si>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</si>
  <si>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4.1.1.</t>
  </si>
  <si>
    <t>4.1.2</t>
  </si>
  <si>
    <t>4.1.2.1</t>
  </si>
  <si>
    <t>4.1.2.1.1</t>
  </si>
  <si>
    <t>4.1.3</t>
  </si>
  <si>
    <t>4.1.3.1</t>
  </si>
  <si>
    <t>4.1.3.1.1</t>
  </si>
  <si>
    <t>4.1.4</t>
  </si>
  <si>
    <t>4.1.4.1</t>
  </si>
  <si>
    <t>4.1.4.1.1</t>
  </si>
  <si>
    <t>4.1.5</t>
  </si>
  <si>
    <t>4.1.5.1</t>
  </si>
  <si>
    <t>4.1.5.1.1</t>
  </si>
  <si>
    <t>4.1.6</t>
  </si>
  <si>
    <t>4.1.6.1</t>
  </si>
  <si>
    <t>4.1.6.1.1</t>
  </si>
  <si>
    <t>4.1.7</t>
  </si>
  <si>
    <t>4.1.7.1</t>
  </si>
  <si>
    <t>4.1.8</t>
  </si>
  <si>
    <t>4.1.8.1</t>
  </si>
  <si>
    <t>4.1.9</t>
  </si>
  <si>
    <t>4.1.9.1</t>
  </si>
  <si>
    <t>4.1.9.1.1</t>
  </si>
  <si>
    <t>4.1.10</t>
  </si>
  <si>
    <t>4.1.10.1</t>
  </si>
  <si>
    <t>4.1.10.1.1</t>
  </si>
  <si>
    <t>4.1.11</t>
  </si>
  <si>
    <t>4.1.11.1</t>
  </si>
  <si>
    <t>4.1.11.1.1</t>
  </si>
  <si>
    <t>4.1.12</t>
  </si>
  <si>
    <t>4.1.12.1</t>
  </si>
  <si>
    <t>4.1.12.1.1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</si>
  <si>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</si>
  <si>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3450000122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</si>
  <si>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</si>
  <si>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</si>
  <si>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</si>
  <si>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</t>
  </si>
  <si>
    <t>ОПУБЛИКОВАНИЕ МУНИЦИПАЛЬНЫХ ПРАВОВЫХ АКТОВ И ИНОЙ ОФИЦИАЛЬНОЙ ИНФОРМАЦИИ</t>
  </si>
  <si>
    <t>0409</t>
  </si>
  <si>
    <t>ДОРОЖНОЕ ХОЗЯЙСТВО (ДОРОЖНЫЕ ФОНДЫ)</t>
  </si>
  <si>
    <t>3.2.1.1</t>
  </si>
  <si>
    <t>3.2.1.1.1</t>
  </si>
  <si>
    <t>3.3.</t>
  </si>
  <si>
    <t>3.3.1.</t>
  </si>
  <si>
    <t>3.3.1.1.1.</t>
  </si>
  <si>
    <t>4.1.1</t>
  </si>
  <si>
    <t>4.1.7.1.1.</t>
  </si>
  <si>
    <t>4.1.8.1.1</t>
  </si>
  <si>
    <t>3.3.2.</t>
  </si>
  <si>
    <t>3.3.2.1.1.</t>
  </si>
  <si>
    <t>Приложение №1.2</t>
  </si>
  <si>
    <t xml:space="preserve">Расходы на содержание, в том числе уборку, территорий зеленых насаждений общего пользования местного значения (включая содержание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
</t>
  </si>
  <si>
    <t>1.2.3.2.</t>
  </si>
  <si>
    <t>1.2.3.2.1.</t>
  </si>
  <si>
    <t>1.2.4.</t>
  </si>
  <si>
    <t>1.2.4.1.</t>
  </si>
  <si>
    <t>1.2.4.1.1.</t>
  </si>
  <si>
    <t xml:space="preserve">Расходы на содержание внутриквартальных территорий в части обеспечения ремонта покрытий расположенных на внутриквартальных территориях
</t>
  </si>
  <si>
    <t>4.1.4.2</t>
  </si>
  <si>
    <t>4.1.4.2.1</t>
  </si>
  <si>
    <t xml:space="preserve">Иные бюджетные ассигнования
</t>
  </si>
  <si>
    <t xml:space="preserve">Уплата налогов, сборов и иных платежей
</t>
  </si>
  <si>
    <t>4.1.5.2</t>
  </si>
  <si>
    <t>4.1.5.2.1</t>
  </si>
  <si>
    <t>4.1.7.1.1</t>
  </si>
  <si>
    <t>"Приложение №2.1</t>
  </si>
  <si>
    <t>от 22.11.2021г. № 114"</t>
  </si>
  <si>
    <t>Приложение №1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</si>
  <si>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МУНИЦИПАЛЬНОГО ОБРАЗОВАНИЯ МУНИЦИПАЛЬНЫЙ ОКРУГ № 65, МУНИЦИПАЛЬНЫХ СЛУЖАЩИХ МЕСТНОЙ АДМИНИСТРАЦИИ МУНИЦИПАЛЬНОГО ОБРАЗОВАНИЯ МУНИЦИПАЛЬНЫЙ ОКРУГ №65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</si>
</sst>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  <numFmt numFmtId="180" formatCode="000000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5"/>
      <name val="Times New Roman"/>
      <family val="1"/>
    </font>
    <font>
      <b/>
      <i/>
      <u val="single"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2" fillId="36" borderId="0" xfId="0" applyFont="1" applyFill="1" applyAlignment="1">
      <alignment wrapText="1"/>
    </xf>
    <xf numFmtId="172" fontId="5" fillId="39" borderId="10" xfId="0" applyNumberFormat="1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172" fontId="2" fillId="40" borderId="10" xfId="0" applyNumberFormat="1" applyFont="1" applyFill="1" applyBorder="1" applyAlignment="1">
      <alignment horizontal="center" vertical="center" wrapText="1"/>
    </xf>
    <xf numFmtId="172" fontId="2" fillId="40" borderId="0" xfId="0" applyNumberFormat="1" applyFont="1" applyFill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172" fontId="5" fillId="41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vertical="center"/>
    </xf>
    <xf numFmtId="0" fontId="17" fillId="40" borderId="10" xfId="0" applyFont="1" applyFill="1" applyBorder="1" applyAlignment="1">
      <alignment horizontal="justify" vertical="center" wrapText="1"/>
    </xf>
    <xf numFmtId="0" fontId="17" fillId="4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17" fillId="4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18" fillId="37" borderId="0" xfId="0" applyNumberFormat="1" applyFont="1" applyFill="1" applyAlignment="1">
      <alignment horizontal="center" vertical="center"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49" fontId="59" fillId="37" borderId="0" xfId="0" applyNumberFormat="1" applyFont="1" applyFill="1" applyAlignment="1">
      <alignment horizontal="center"/>
    </xf>
    <xf numFmtId="172" fontId="2" fillId="37" borderId="0" xfId="0" applyNumberFormat="1" applyFont="1" applyFill="1" applyAlignment="1">
      <alignment horizontal="center" vertical="center"/>
    </xf>
    <xf numFmtId="172" fontId="2" fillId="37" borderId="12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/>
    </xf>
    <xf numFmtId="49" fontId="2" fillId="37" borderId="0" xfId="0" applyNumberFormat="1" applyFont="1" applyFill="1" applyAlignment="1">
      <alignment/>
    </xf>
    <xf numFmtId="0" fontId="17" fillId="40" borderId="10" xfId="0" applyFont="1" applyFill="1" applyBorder="1" applyAlignment="1">
      <alignment vertical="center"/>
    </xf>
    <xf numFmtId="172" fontId="2" fillId="37" borderId="0" xfId="0" applyNumberFormat="1" applyFont="1" applyFill="1" applyBorder="1" applyAlignment="1">
      <alignment horizontal="center"/>
    </xf>
    <xf numFmtId="172" fontId="60" fillId="0" borderId="10" xfId="0" applyNumberFormat="1" applyFont="1" applyFill="1" applyBorder="1" applyAlignment="1">
      <alignment horizontal="center" vertical="center"/>
    </xf>
    <xf numFmtId="172" fontId="60" fillId="37" borderId="10" xfId="0" applyNumberFormat="1" applyFont="1" applyFill="1" applyBorder="1" applyAlignment="1">
      <alignment horizontal="center" vertical="center"/>
    </xf>
    <xf numFmtId="172" fontId="60" fillId="40" borderId="10" xfId="0" applyNumberFormat="1" applyFont="1" applyFill="1" applyBorder="1" applyAlignment="1">
      <alignment horizontal="center" vertical="center"/>
    </xf>
    <xf numFmtId="172" fontId="61" fillId="34" borderId="10" xfId="0" applyNumberFormat="1" applyFont="1" applyFill="1" applyBorder="1" applyAlignment="1">
      <alignment horizontal="center" vertical="center" wrapText="1"/>
    </xf>
    <xf numFmtId="172" fontId="62" fillId="35" borderId="10" xfId="0" applyNumberFormat="1" applyFont="1" applyFill="1" applyBorder="1" applyAlignment="1">
      <alignment horizontal="center" vertical="center" wrapText="1"/>
    </xf>
    <xf numFmtId="172" fontId="60" fillId="36" borderId="10" xfId="0" applyNumberFormat="1" applyFont="1" applyFill="1" applyBorder="1" applyAlignment="1">
      <alignment horizontal="center" vertical="center" wrapText="1"/>
    </xf>
    <xf numFmtId="172" fontId="60" fillId="0" borderId="10" xfId="0" applyNumberFormat="1" applyFont="1" applyFill="1" applyBorder="1" applyAlignment="1">
      <alignment horizontal="center" vertical="center" wrapText="1"/>
    </xf>
    <xf numFmtId="180" fontId="2" fillId="36" borderId="10" xfId="0" applyNumberFormat="1" applyFont="1" applyFill="1" applyBorder="1" applyAlignment="1">
      <alignment vertical="center" wrapText="1"/>
    </xf>
    <xf numFmtId="172" fontId="63" fillId="0" borderId="0" xfId="0" applyNumberFormat="1" applyFont="1" applyFill="1" applyAlignment="1">
      <alignment horizontal="center" vertical="center"/>
    </xf>
    <xf numFmtId="0" fontId="63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60" fillId="38" borderId="10" xfId="0" applyNumberFormat="1" applyFont="1" applyFill="1" applyBorder="1" applyAlignment="1">
      <alignment horizontal="center" vertical="center"/>
    </xf>
    <xf numFmtId="172" fontId="60" fillId="36" borderId="10" xfId="0" applyNumberFormat="1" applyFont="1" applyFill="1" applyBorder="1" applyAlignment="1">
      <alignment horizontal="center" vertical="center"/>
    </xf>
    <xf numFmtId="172" fontId="60" fillId="40" borderId="10" xfId="0" applyNumberFormat="1" applyFont="1" applyFill="1" applyBorder="1" applyAlignment="1">
      <alignment horizontal="center" vertical="center" wrapText="1"/>
    </xf>
    <xf numFmtId="172" fontId="62" fillId="0" borderId="10" xfId="0" applyNumberFormat="1" applyFont="1" applyFill="1" applyBorder="1" applyAlignment="1">
      <alignment horizontal="center" vertical="center" wrapText="1"/>
    </xf>
    <xf numFmtId="172" fontId="64" fillId="0" borderId="10" xfId="0" applyNumberFormat="1" applyFont="1" applyFill="1" applyBorder="1" applyAlignment="1">
      <alignment horizontal="center" vertical="center" wrapText="1"/>
    </xf>
    <xf numFmtId="172" fontId="61" fillId="0" borderId="10" xfId="0" applyNumberFormat="1" applyFont="1" applyFill="1" applyBorder="1" applyAlignment="1">
      <alignment horizontal="center" vertical="center" wrapText="1"/>
    </xf>
    <xf numFmtId="172" fontId="60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8"/>
  <sheetViews>
    <sheetView tabSelected="1" view="pageBreakPreview" zoomScaleSheetLayoutView="100" workbookViewId="0" topLeftCell="A7">
      <selection activeCell="R283" sqref="R283"/>
    </sheetView>
  </sheetViews>
  <sheetFormatPr defaultColWidth="9.00390625" defaultRowHeight="12.75"/>
  <cols>
    <col min="1" max="1" width="8.75390625" style="59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8" hidden="1" customWidth="1"/>
    <col min="10" max="10" width="21.00390625" style="2" customWidth="1"/>
    <col min="11" max="11" width="0.12890625" style="2" hidden="1" customWidth="1"/>
    <col min="12" max="12" width="0.875" style="131" hidden="1" customWidth="1"/>
    <col min="13" max="13" width="8.625" style="71" hidden="1" customWidth="1"/>
    <col min="14" max="14" width="9.125" style="3" hidden="1" customWidth="1"/>
    <col min="15" max="15" width="16.00390625" style="3" hidden="1" customWidth="1"/>
    <col min="16" max="16" width="0.2421875" style="46" hidden="1" customWidth="1"/>
    <col min="17" max="17" width="24.75390625" style="3" hidden="1" customWidth="1"/>
    <col min="18" max="18" width="24.75390625" style="3" customWidth="1"/>
    <col min="19" max="19" width="24.125" style="3" customWidth="1"/>
    <col min="20" max="20" width="18.875" style="150" customWidth="1"/>
    <col min="21" max="21" width="30.00390625" style="3" customWidth="1"/>
    <col min="22" max="16384" width="9.125" style="3" customWidth="1"/>
  </cols>
  <sheetData>
    <row r="1" spans="5:10" ht="18.75" hidden="1">
      <c r="E1" s="41"/>
      <c r="F1" s="51" t="s">
        <v>0</v>
      </c>
      <c r="G1" s="51"/>
      <c r="H1" s="51"/>
      <c r="I1" s="1"/>
      <c r="J1" s="70" t="s">
        <v>392</v>
      </c>
    </row>
    <row r="2" spans="5:10" ht="18.75" hidden="1">
      <c r="E2" s="41"/>
      <c r="F2" s="51"/>
      <c r="G2" s="51"/>
      <c r="H2" s="51"/>
      <c r="I2" s="1"/>
      <c r="J2" s="70"/>
    </row>
    <row r="3" spans="1:10" ht="13.5" customHeight="1" hidden="1">
      <c r="A3" s="60" t="s">
        <v>1</v>
      </c>
      <c r="E3" s="41"/>
      <c r="F3" s="41"/>
      <c r="G3" s="41"/>
      <c r="H3" s="41"/>
      <c r="J3" s="70" t="s">
        <v>2</v>
      </c>
    </row>
    <row r="4" spans="1:10" ht="18.75" hidden="1">
      <c r="A4" s="60" t="s">
        <v>1</v>
      </c>
      <c r="E4" s="41"/>
      <c r="F4" s="41"/>
      <c r="G4" s="41"/>
      <c r="H4" s="41"/>
      <c r="J4" s="70" t="s">
        <v>3</v>
      </c>
    </row>
    <row r="5" spans="1:10" ht="18.75" hidden="1">
      <c r="A5" s="60"/>
      <c r="E5" s="205"/>
      <c r="F5" s="205"/>
      <c r="G5" s="205"/>
      <c r="H5" s="205"/>
      <c r="I5" s="205"/>
      <c r="J5" s="205"/>
    </row>
    <row r="6" spans="1:10" ht="18.75" hidden="1">
      <c r="A6" s="60"/>
      <c r="E6" s="70"/>
      <c r="F6" s="70"/>
      <c r="G6" s="70"/>
      <c r="H6" s="70"/>
      <c r="I6" s="70"/>
      <c r="J6" s="70"/>
    </row>
    <row r="7" spans="1:10" ht="18.75">
      <c r="A7" s="60"/>
      <c r="E7" s="70"/>
      <c r="F7" s="70"/>
      <c r="G7" s="70"/>
      <c r="H7" s="70"/>
      <c r="I7" s="70"/>
      <c r="J7" s="70" t="s">
        <v>409</v>
      </c>
    </row>
    <row r="8" spans="1:10" ht="18.75">
      <c r="A8" s="60"/>
      <c r="E8" s="70"/>
      <c r="F8" s="70"/>
      <c r="G8" s="70"/>
      <c r="H8" s="70"/>
      <c r="I8" s="70"/>
      <c r="J8" s="70" t="s">
        <v>2</v>
      </c>
    </row>
    <row r="9" spans="1:10" ht="18.75">
      <c r="A9" s="60"/>
      <c r="E9" s="205" t="s">
        <v>3</v>
      </c>
      <c r="F9" s="205"/>
      <c r="G9" s="205"/>
      <c r="H9" s="205"/>
      <c r="I9" s="205"/>
      <c r="J9" s="205"/>
    </row>
    <row r="10" spans="1:10" ht="18.75">
      <c r="A10" s="60"/>
      <c r="E10" s="70"/>
      <c r="F10" s="70"/>
      <c r="G10" s="70"/>
      <c r="H10" s="70"/>
      <c r="I10" s="70"/>
      <c r="J10" s="70"/>
    </row>
    <row r="11" spans="1:10" ht="18.75">
      <c r="A11" s="60"/>
      <c r="E11" s="70"/>
      <c r="F11" s="70"/>
      <c r="G11" s="70"/>
      <c r="H11" s="70"/>
      <c r="I11" s="70"/>
      <c r="J11" s="70"/>
    </row>
    <row r="12" spans="1:10" ht="18.75">
      <c r="A12" s="60"/>
      <c r="E12" s="41"/>
      <c r="F12" s="51" t="s">
        <v>0</v>
      </c>
      <c r="G12" s="51"/>
      <c r="H12" s="51"/>
      <c r="I12" s="1"/>
      <c r="J12" s="70" t="s">
        <v>407</v>
      </c>
    </row>
    <row r="13" spans="1:10" ht="18.75">
      <c r="A13" s="60"/>
      <c r="E13" s="41"/>
      <c r="F13" s="41"/>
      <c r="G13" s="41"/>
      <c r="H13" s="41"/>
      <c r="J13" s="70" t="s">
        <v>2</v>
      </c>
    </row>
    <row r="14" spans="1:10" ht="18.75">
      <c r="A14" s="60"/>
      <c r="E14" s="41"/>
      <c r="F14" s="41"/>
      <c r="G14" s="41"/>
      <c r="H14" s="41"/>
      <c r="J14" s="70" t="s">
        <v>3</v>
      </c>
    </row>
    <row r="15" spans="1:10" ht="18.75">
      <c r="A15" s="60"/>
      <c r="E15" s="70"/>
      <c r="F15" s="70"/>
      <c r="G15" s="70"/>
      <c r="H15" s="70"/>
      <c r="I15" s="70"/>
      <c r="J15" s="70" t="s">
        <v>408</v>
      </c>
    </row>
    <row r="16" spans="1:10" ht="18.75">
      <c r="A16" s="60"/>
      <c r="E16" s="205"/>
      <c r="F16" s="205"/>
      <c r="G16" s="205"/>
      <c r="H16" s="205"/>
      <c r="I16" s="205"/>
      <c r="J16" s="205"/>
    </row>
    <row r="17" spans="1:10" ht="18.75">
      <c r="A17" s="206"/>
      <c r="B17" s="206"/>
      <c r="C17" s="206"/>
      <c r="D17" s="206"/>
      <c r="E17" s="206"/>
      <c r="F17" s="206"/>
      <c r="G17" s="206"/>
      <c r="H17" s="206"/>
      <c r="I17" s="206"/>
      <c r="J17" s="206"/>
    </row>
    <row r="18" spans="1:12" ht="18.75">
      <c r="A18" s="206" t="s">
        <v>236</v>
      </c>
      <c r="B18" s="206"/>
      <c r="C18" s="206"/>
      <c r="D18" s="206"/>
      <c r="E18" s="206"/>
      <c r="F18" s="206"/>
      <c r="G18" s="206"/>
      <c r="H18" s="206"/>
      <c r="I18" s="206"/>
      <c r="J18" s="206"/>
      <c r="L18" s="133"/>
    </row>
    <row r="19" spans="1:12" ht="18.75">
      <c r="A19" s="206" t="s">
        <v>237</v>
      </c>
      <c r="B19" s="206"/>
      <c r="C19" s="206"/>
      <c r="D19" s="206"/>
      <c r="E19" s="206"/>
      <c r="F19" s="206"/>
      <c r="G19" s="206"/>
      <c r="H19" s="206"/>
      <c r="I19" s="206"/>
      <c r="J19" s="206"/>
      <c r="L19" s="134"/>
    </row>
    <row r="20" spans="1:12" ht="18.75">
      <c r="A20" s="206" t="s">
        <v>332</v>
      </c>
      <c r="B20" s="206"/>
      <c r="C20" s="206"/>
      <c r="D20" s="206"/>
      <c r="E20" s="206"/>
      <c r="F20" s="206"/>
      <c r="G20" s="206"/>
      <c r="H20" s="206"/>
      <c r="I20" s="206"/>
      <c r="J20" s="206"/>
      <c r="L20" s="134"/>
    </row>
    <row r="21" spans="1:12" ht="10.5" customHeight="1">
      <c r="A21" s="61"/>
      <c r="L21" s="135"/>
    </row>
    <row r="22" spans="1:12" ht="42.75" customHeight="1">
      <c r="A22" s="62" t="s">
        <v>4</v>
      </c>
      <c r="B22" s="4" t="s">
        <v>5</v>
      </c>
      <c r="C22" s="5" t="s">
        <v>6</v>
      </c>
      <c r="D22" s="5" t="s">
        <v>7</v>
      </c>
      <c r="E22" s="5" t="s">
        <v>8</v>
      </c>
      <c r="F22" s="5" t="s">
        <v>9</v>
      </c>
      <c r="G22" s="5" t="s">
        <v>10</v>
      </c>
      <c r="H22" s="5" t="s">
        <v>11</v>
      </c>
      <c r="I22" s="6"/>
      <c r="J22" s="7" t="s">
        <v>56</v>
      </c>
      <c r="K22" s="7"/>
      <c r="L22" s="135"/>
    </row>
    <row r="23" spans="1:12" ht="31.5">
      <c r="A23" s="76" t="s">
        <v>174</v>
      </c>
      <c r="B23" s="126" t="s">
        <v>176</v>
      </c>
      <c r="C23" s="34">
        <v>913</v>
      </c>
      <c r="D23" s="35"/>
      <c r="E23" s="77"/>
      <c r="F23" s="78"/>
      <c r="G23" s="34"/>
      <c r="H23" s="34"/>
      <c r="I23" s="79"/>
      <c r="J23" s="80">
        <f>J24</f>
        <v>1321.8</v>
      </c>
      <c r="K23" s="9"/>
      <c r="L23" s="136"/>
    </row>
    <row r="24" spans="1:12" ht="36" customHeight="1">
      <c r="A24" s="81" t="s">
        <v>12</v>
      </c>
      <c r="B24" s="82" t="s">
        <v>101</v>
      </c>
      <c r="C24" s="83">
        <v>913</v>
      </c>
      <c r="D24" s="84" t="s">
        <v>102</v>
      </c>
      <c r="E24" s="83"/>
      <c r="F24" s="84"/>
      <c r="G24" s="83"/>
      <c r="H24" s="83"/>
      <c r="I24" s="85"/>
      <c r="J24" s="85">
        <f>J25</f>
        <v>1321.8</v>
      </c>
      <c r="K24" s="11"/>
      <c r="L24" s="136"/>
    </row>
    <row r="25" spans="1:12" ht="36" customHeight="1">
      <c r="A25" s="86" t="s">
        <v>13</v>
      </c>
      <c r="B25" s="87" t="s">
        <v>177</v>
      </c>
      <c r="C25" s="88">
        <v>913</v>
      </c>
      <c r="D25" s="89" t="s">
        <v>178</v>
      </c>
      <c r="E25" s="88"/>
      <c r="F25" s="89"/>
      <c r="G25" s="88"/>
      <c r="H25" s="88"/>
      <c r="I25" s="90"/>
      <c r="J25" s="143">
        <f>J26</f>
        <v>1321.8</v>
      </c>
      <c r="K25" s="11"/>
      <c r="L25" s="136"/>
    </row>
    <row r="26" spans="1:12" ht="28.5" customHeight="1">
      <c r="A26" s="92" t="s">
        <v>16</v>
      </c>
      <c r="B26" s="96" t="s">
        <v>252</v>
      </c>
      <c r="C26" s="93">
        <v>913</v>
      </c>
      <c r="D26" s="94" t="s">
        <v>178</v>
      </c>
      <c r="E26" s="94" t="s">
        <v>207</v>
      </c>
      <c r="F26" s="94" t="s">
        <v>18</v>
      </c>
      <c r="G26" s="93">
        <v>210</v>
      </c>
      <c r="H26" s="93"/>
      <c r="I26" s="95"/>
      <c r="J26" s="144">
        <f>J27+J29</f>
        <v>1321.8</v>
      </c>
      <c r="K26" s="28"/>
      <c r="L26" s="136"/>
    </row>
    <row r="27" spans="1:12" ht="48" customHeight="1">
      <c r="A27" s="65" t="s">
        <v>103</v>
      </c>
      <c r="B27" s="14" t="s">
        <v>109</v>
      </c>
      <c r="C27" s="15">
        <v>913</v>
      </c>
      <c r="D27" s="16" t="s">
        <v>178</v>
      </c>
      <c r="E27" s="16" t="s">
        <v>207</v>
      </c>
      <c r="F27" s="16"/>
      <c r="G27" s="15"/>
      <c r="H27" s="15">
        <v>100</v>
      </c>
      <c r="I27" s="39"/>
      <c r="J27" s="202">
        <f>J28</f>
        <v>1292.7</v>
      </c>
      <c r="K27" s="8"/>
      <c r="L27" s="136"/>
    </row>
    <row r="28" spans="1:12" ht="19.5" customHeight="1">
      <c r="A28" s="65" t="s">
        <v>20</v>
      </c>
      <c r="B28" s="14" t="s">
        <v>111</v>
      </c>
      <c r="C28" s="15">
        <v>913</v>
      </c>
      <c r="D28" s="16" t="s">
        <v>178</v>
      </c>
      <c r="E28" s="16" t="s">
        <v>207</v>
      </c>
      <c r="F28" s="16"/>
      <c r="G28" s="15"/>
      <c r="H28" s="15">
        <v>120</v>
      </c>
      <c r="I28" s="39"/>
      <c r="J28" s="202">
        <v>1292.7</v>
      </c>
      <c r="K28" s="8"/>
      <c r="L28" s="136"/>
    </row>
    <row r="29" spans="1:12" ht="26.25" customHeight="1">
      <c r="A29" s="65" t="s">
        <v>234</v>
      </c>
      <c r="B29" s="14" t="s">
        <v>242</v>
      </c>
      <c r="C29" s="15">
        <v>913</v>
      </c>
      <c r="D29" s="16" t="s">
        <v>178</v>
      </c>
      <c r="E29" s="16" t="s">
        <v>207</v>
      </c>
      <c r="F29" s="16"/>
      <c r="G29" s="15"/>
      <c r="H29" s="15">
        <v>200</v>
      </c>
      <c r="I29" s="39"/>
      <c r="J29" s="202">
        <f>J30</f>
        <v>29.1</v>
      </c>
      <c r="K29" s="8"/>
      <c r="L29" s="135"/>
    </row>
    <row r="30" spans="1:13" ht="28.5" customHeight="1">
      <c r="A30" s="65" t="s">
        <v>235</v>
      </c>
      <c r="B30" s="14" t="s">
        <v>105</v>
      </c>
      <c r="C30" s="21">
        <v>913</v>
      </c>
      <c r="D30" s="22" t="s">
        <v>178</v>
      </c>
      <c r="E30" s="22" t="s">
        <v>207</v>
      </c>
      <c r="F30" s="22"/>
      <c r="G30" s="21"/>
      <c r="H30" s="21">
        <v>240</v>
      </c>
      <c r="I30" s="8"/>
      <c r="J30" s="202">
        <v>29.1</v>
      </c>
      <c r="K30" s="8"/>
      <c r="L30" s="135"/>
      <c r="M30" s="125"/>
    </row>
    <row r="31" spans="1:12" ht="31.5">
      <c r="A31" s="76" t="s">
        <v>106</v>
      </c>
      <c r="B31" s="44" t="s">
        <v>182</v>
      </c>
      <c r="C31" s="34">
        <v>929</v>
      </c>
      <c r="D31" s="35"/>
      <c r="E31" s="77"/>
      <c r="F31" s="78"/>
      <c r="G31" s="34"/>
      <c r="H31" s="34"/>
      <c r="I31" s="79"/>
      <c r="J31" s="80">
        <f>J32</f>
        <v>9256</v>
      </c>
      <c r="K31" s="9"/>
      <c r="L31" s="135"/>
    </row>
    <row r="32" spans="1:12" ht="21" customHeight="1">
      <c r="A32" s="81" t="s">
        <v>12</v>
      </c>
      <c r="B32" s="82" t="s">
        <v>101</v>
      </c>
      <c r="C32" s="83">
        <v>929</v>
      </c>
      <c r="D32" s="84" t="s">
        <v>102</v>
      </c>
      <c r="E32" s="83"/>
      <c r="F32" s="84"/>
      <c r="G32" s="83"/>
      <c r="H32" s="83"/>
      <c r="I32" s="85"/>
      <c r="J32" s="85">
        <f>J33+J37</f>
        <v>9256</v>
      </c>
      <c r="K32" s="11"/>
      <c r="L32" s="135"/>
    </row>
    <row r="33" spans="1:12" ht="26.25" customHeight="1">
      <c r="A33" s="86" t="s">
        <v>13</v>
      </c>
      <c r="B33" s="87" t="s">
        <v>14</v>
      </c>
      <c r="C33" s="88">
        <v>929</v>
      </c>
      <c r="D33" s="89" t="s">
        <v>15</v>
      </c>
      <c r="E33" s="88"/>
      <c r="F33" s="89"/>
      <c r="G33" s="88"/>
      <c r="H33" s="88"/>
      <c r="I33" s="90"/>
      <c r="J33" s="90">
        <f>J34</f>
        <v>1534.5</v>
      </c>
      <c r="K33" s="11"/>
      <c r="L33" s="135"/>
    </row>
    <row r="34" spans="1:12" ht="14.25" customHeight="1">
      <c r="A34" s="92" t="s">
        <v>16</v>
      </c>
      <c r="B34" s="96" t="s">
        <v>17</v>
      </c>
      <c r="C34" s="93">
        <v>929</v>
      </c>
      <c r="D34" s="94" t="s">
        <v>15</v>
      </c>
      <c r="E34" s="94" t="s">
        <v>208</v>
      </c>
      <c r="F34" s="94" t="s">
        <v>18</v>
      </c>
      <c r="G34" s="93">
        <v>210</v>
      </c>
      <c r="H34" s="93"/>
      <c r="I34" s="95"/>
      <c r="J34" s="95">
        <f>J35</f>
        <v>1534.5</v>
      </c>
      <c r="K34" s="28"/>
      <c r="L34" s="135"/>
    </row>
    <row r="35" spans="1:12" ht="48" customHeight="1">
      <c r="A35" s="65" t="s">
        <v>103</v>
      </c>
      <c r="B35" s="14" t="s">
        <v>109</v>
      </c>
      <c r="C35" s="15">
        <v>929</v>
      </c>
      <c r="D35" s="16" t="s">
        <v>15</v>
      </c>
      <c r="E35" s="16" t="s">
        <v>208</v>
      </c>
      <c r="F35" s="16"/>
      <c r="G35" s="15"/>
      <c r="H35" s="15">
        <v>100</v>
      </c>
      <c r="I35" s="39"/>
      <c r="J35" s="127">
        <f>J36</f>
        <v>1534.5</v>
      </c>
      <c r="K35" s="8"/>
      <c r="L35" s="135"/>
    </row>
    <row r="36" spans="1:12" ht="19.5" customHeight="1">
      <c r="A36" s="65" t="s">
        <v>20</v>
      </c>
      <c r="B36" s="14" t="s">
        <v>111</v>
      </c>
      <c r="C36" s="15">
        <v>929</v>
      </c>
      <c r="D36" s="16" t="s">
        <v>15</v>
      </c>
      <c r="E36" s="16" t="s">
        <v>208</v>
      </c>
      <c r="F36" s="16"/>
      <c r="G36" s="15"/>
      <c r="H36" s="15">
        <v>120</v>
      </c>
      <c r="I36" s="39"/>
      <c r="J36" s="127">
        <f>1534.3+0.2</f>
        <v>1534.5</v>
      </c>
      <c r="K36" s="8"/>
      <c r="L36" s="135"/>
    </row>
    <row r="37" spans="1:12" ht="39.75" customHeight="1">
      <c r="A37" s="91" t="s">
        <v>107</v>
      </c>
      <c r="B37" s="87" t="s">
        <v>58</v>
      </c>
      <c r="C37" s="88">
        <v>929</v>
      </c>
      <c r="D37" s="89" t="s">
        <v>21</v>
      </c>
      <c r="E37" s="88"/>
      <c r="F37" s="89"/>
      <c r="G37" s="88"/>
      <c r="H37" s="88"/>
      <c r="I37" s="90"/>
      <c r="J37" s="90">
        <f>J38+J41+J45+J56</f>
        <v>7721.499999999999</v>
      </c>
      <c r="K37" s="11"/>
      <c r="L37" s="135"/>
    </row>
    <row r="38" spans="1:12" ht="27" customHeight="1">
      <c r="A38" s="97" t="s">
        <v>108</v>
      </c>
      <c r="B38" s="96" t="s">
        <v>24</v>
      </c>
      <c r="C38" s="93">
        <v>929</v>
      </c>
      <c r="D38" s="94" t="s">
        <v>21</v>
      </c>
      <c r="E38" s="94" t="s">
        <v>209</v>
      </c>
      <c r="F38" s="94" t="s">
        <v>23</v>
      </c>
      <c r="G38" s="93">
        <v>226</v>
      </c>
      <c r="H38" s="93"/>
      <c r="I38" s="98"/>
      <c r="J38" s="98">
        <f>J39</f>
        <v>1292.7</v>
      </c>
      <c r="K38" s="8"/>
      <c r="L38" s="135"/>
    </row>
    <row r="39" spans="1:12" ht="48" customHeight="1">
      <c r="A39" s="65" t="s">
        <v>110</v>
      </c>
      <c r="B39" s="14" t="s">
        <v>109</v>
      </c>
      <c r="C39" s="15">
        <v>929</v>
      </c>
      <c r="D39" s="16" t="s">
        <v>21</v>
      </c>
      <c r="E39" s="16" t="s">
        <v>209</v>
      </c>
      <c r="F39" s="16"/>
      <c r="G39" s="15"/>
      <c r="H39" s="15">
        <v>100</v>
      </c>
      <c r="I39" s="39"/>
      <c r="J39" s="127">
        <f>J40</f>
        <v>1292.7</v>
      </c>
      <c r="K39" s="8"/>
      <c r="L39" s="135"/>
    </row>
    <row r="40" spans="1:12" ht="18.75" customHeight="1">
      <c r="A40" s="66" t="s">
        <v>112</v>
      </c>
      <c r="B40" s="14" t="s">
        <v>111</v>
      </c>
      <c r="C40" s="21">
        <v>929</v>
      </c>
      <c r="D40" s="22" t="s">
        <v>21</v>
      </c>
      <c r="E40" s="22" t="s">
        <v>209</v>
      </c>
      <c r="F40" s="22" t="s">
        <v>23</v>
      </c>
      <c r="G40" s="21">
        <v>290</v>
      </c>
      <c r="H40" s="21">
        <v>120</v>
      </c>
      <c r="I40" s="8"/>
      <c r="J40" s="127">
        <v>1292.7</v>
      </c>
      <c r="K40" s="8"/>
      <c r="L40" s="135"/>
    </row>
    <row r="41" spans="1:12" ht="26.25" customHeight="1">
      <c r="A41" s="99" t="s">
        <v>113</v>
      </c>
      <c r="B41" s="96" t="s">
        <v>69</v>
      </c>
      <c r="C41" s="93">
        <v>929</v>
      </c>
      <c r="D41" s="94" t="s">
        <v>21</v>
      </c>
      <c r="E41" s="94" t="s">
        <v>210</v>
      </c>
      <c r="F41" s="94" t="s">
        <v>25</v>
      </c>
      <c r="G41" s="93"/>
      <c r="H41" s="93"/>
      <c r="I41" s="95"/>
      <c r="J41" s="95">
        <f>J43</f>
        <v>384.3</v>
      </c>
      <c r="K41" s="28"/>
      <c r="L41" s="135"/>
    </row>
    <row r="42" spans="1:12" ht="27" customHeight="1" hidden="1">
      <c r="A42" s="66"/>
      <c r="B42" s="33"/>
      <c r="C42" s="21">
        <v>929</v>
      </c>
      <c r="D42" s="22" t="s">
        <v>21</v>
      </c>
      <c r="E42" s="22"/>
      <c r="F42" s="22"/>
      <c r="G42" s="21">
        <v>210</v>
      </c>
      <c r="H42" s="21"/>
      <c r="I42" s="8"/>
      <c r="J42" s="8"/>
      <c r="K42" s="8"/>
      <c r="L42" s="135"/>
    </row>
    <row r="43" spans="1:12" ht="40.5" customHeight="1">
      <c r="A43" s="52" t="s">
        <v>114</v>
      </c>
      <c r="B43" s="14" t="s">
        <v>109</v>
      </c>
      <c r="C43" s="21">
        <v>929</v>
      </c>
      <c r="D43" s="22" t="s">
        <v>21</v>
      </c>
      <c r="E43" s="22" t="s">
        <v>210</v>
      </c>
      <c r="F43" s="22" t="s">
        <v>25</v>
      </c>
      <c r="G43" s="21">
        <v>212</v>
      </c>
      <c r="H43" s="21">
        <v>100</v>
      </c>
      <c r="I43" s="8"/>
      <c r="J43" s="127">
        <f>J44</f>
        <v>384.3</v>
      </c>
      <c r="K43" s="8"/>
      <c r="L43" s="135"/>
    </row>
    <row r="44" spans="1:12" ht="16.5" customHeight="1">
      <c r="A44" s="52" t="s">
        <v>115</v>
      </c>
      <c r="B44" s="14" t="s">
        <v>111</v>
      </c>
      <c r="C44" s="21">
        <v>929</v>
      </c>
      <c r="D44" s="22" t="s">
        <v>21</v>
      </c>
      <c r="E44" s="22" t="s">
        <v>210</v>
      </c>
      <c r="F44" s="22" t="s">
        <v>25</v>
      </c>
      <c r="G44" s="21">
        <v>212</v>
      </c>
      <c r="H44" s="21">
        <v>120</v>
      </c>
      <c r="I44" s="8"/>
      <c r="J44" s="127">
        <v>384.3</v>
      </c>
      <c r="K44" s="8"/>
      <c r="L44" s="135"/>
    </row>
    <row r="45" spans="1:12" ht="27.75" customHeight="1">
      <c r="A45" s="97" t="s">
        <v>116</v>
      </c>
      <c r="B45" s="96" t="s">
        <v>231</v>
      </c>
      <c r="C45" s="93">
        <v>929</v>
      </c>
      <c r="D45" s="94" t="s">
        <v>21</v>
      </c>
      <c r="E45" s="94" t="s">
        <v>211</v>
      </c>
      <c r="F45" s="94" t="s">
        <v>23</v>
      </c>
      <c r="G45" s="93"/>
      <c r="H45" s="93"/>
      <c r="I45" s="95"/>
      <c r="J45" s="95">
        <f>J46+J50</f>
        <v>5948.499999999999</v>
      </c>
      <c r="K45" s="28"/>
      <c r="L45" s="135"/>
    </row>
    <row r="46" spans="1:12" ht="48" customHeight="1">
      <c r="A46" s="52" t="s">
        <v>117</v>
      </c>
      <c r="B46" s="14" t="s">
        <v>109</v>
      </c>
      <c r="C46" s="15">
        <v>929</v>
      </c>
      <c r="D46" s="16" t="s">
        <v>21</v>
      </c>
      <c r="E46" s="16" t="s">
        <v>211</v>
      </c>
      <c r="F46" s="16"/>
      <c r="G46" s="15"/>
      <c r="H46" s="15">
        <v>100</v>
      </c>
      <c r="I46" s="39"/>
      <c r="J46" s="127">
        <f>J47</f>
        <v>428.9</v>
      </c>
      <c r="K46" s="8"/>
      <c r="L46" s="135"/>
    </row>
    <row r="47" spans="1:12" ht="18.75" customHeight="1">
      <c r="A47" s="52" t="s">
        <v>118</v>
      </c>
      <c r="B47" s="14" t="s">
        <v>111</v>
      </c>
      <c r="C47" s="21">
        <v>929</v>
      </c>
      <c r="D47" s="22" t="s">
        <v>21</v>
      </c>
      <c r="E47" s="22" t="s">
        <v>211</v>
      </c>
      <c r="F47" s="22"/>
      <c r="G47" s="21"/>
      <c r="H47" s="21">
        <v>120</v>
      </c>
      <c r="I47" s="8"/>
      <c r="J47" s="127">
        <f>329.4+99.5</f>
        <v>428.9</v>
      </c>
      <c r="K47" s="8"/>
      <c r="L47" s="135"/>
    </row>
    <row r="48" spans="1:12" ht="25.5" customHeight="1" hidden="1">
      <c r="A48" s="52" t="s">
        <v>90</v>
      </c>
      <c r="B48" s="14" t="s">
        <v>87</v>
      </c>
      <c r="C48" s="21">
        <v>929</v>
      </c>
      <c r="D48" s="22" t="s">
        <v>21</v>
      </c>
      <c r="E48" s="22"/>
      <c r="F48" s="22"/>
      <c r="G48" s="21"/>
      <c r="H48" s="21">
        <v>121</v>
      </c>
      <c r="I48" s="8"/>
      <c r="J48" s="127"/>
      <c r="K48" s="8"/>
      <c r="L48" s="135"/>
    </row>
    <row r="49" spans="1:12" ht="18.75" customHeight="1" hidden="1">
      <c r="A49" s="52" t="s">
        <v>91</v>
      </c>
      <c r="B49" s="14" t="s">
        <v>88</v>
      </c>
      <c r="C49" s="21">
        <v>929</v>
      </c>
      <c r="D49" s="22" t="s">
        <v>21</v>
      </c>
      <c r="E49" s="22"/>
      <c r="F49" s="22"/>
      <c r="G49" s="21"/>
      <c r="H49" s="21">
        <v>122</v>
      </c>
      <c r="I49" s="8"/>
      <c r="J49" s="127"/>
      <c r="K49" s="8"/>
      <c r="L49" s="135"/>
    </row>
    <row r="50" spans="1:12" ht="27.75" customHeight="1">
      <c r="A50" s="52" t="s">
        <v>394</v>
      </c>
      <c r="B50" s="14" t="s">
        <v>242</v>
      </c>
      <c r="C50" s="15">
        <v>929</v>
      </c>
      <c r="D50" s="16" t="s">
        <v>21</v>
      </c>
      <c r="E50" s="16" t="s">
        <v>211</v>
      </c>
      <c r="F50" s="16"/>
      <c r="G50" s="15"/>
      <c r="H50" s="15">
        <v>200</v>
      </c>
      <c r="I50" s="39"/>
      <c r="J50" s="127">
        <f>J51</f>
        <v>5519.599999999999</v>
      </c>
      <c r="K50" s="8"/>
      <c r="L50" s="135"/>
    </row>
    <row r="51" spans="1:16" ht="28.5" customHeight="1">
      <c r="A51" s="52" t="s">
        <v>395</v>
      </c>
      <c r="B51" s="14" t="s">
        <v>105</v>
      </c>
      <c r="C51" s="21">
        <v>929</v>
      </c>
      <c r="D51" s="22" t="s">
        <v>21</v>
      </c>
      <c r="E51" s="22" t="s">
        <v>211</v>
      </c>
      <c r="F51" s="22"/>
      <c r="G51" s="21"/>
      <c r="H51" s="21">
        <v>240</v>
      </c>
      <c r="I51" s="8"/>
      <c r="J51" s="127">
        <f>165.4+264+33+5000+57.2</f>
        <v>5519.599999999999</v>
      </c>
      <c r="K51" s="8"/>
      <c r="L51" s="135"/>
      <c r="M51" s="125"/>
      <c r="O51" s="3">
        <v>3000</v>
      </c>
      <c r="P51" s="46">
        <f>-327.2+10</f>
        <v>-317.2</v>
      </c>
    </row>
    <row r="52" spans="1:12" ht="24" customHeight="1" hidden="1">
      <c r="A52" s="52" t="s">
        <v>92</v>
      </c>
      <c r="B52" s="14" t="s">
        <v>75</v>
      </c>
      <c r="C52" s="21">
        <v>929</v>
      </c>
      <c r="D52" s="22" t="s">
        <v>21</v>
      </c>
      <c r="E52" s="22" t="s">
        <v>22</v>
      </c>
      <c r="F52" s="22"/>
      <c r="G52" s="21"/>
      <c r="H52" s="21">
        <v>242</v>
      </c>
      <c r="I52" s="8"/>
      <c r="J52" s="8"/>
      <c r="K52" s="8"/>
      <c r="L52" s="135"/>
    </row>
    <row r="53" spans="1:12" ht="16.5" customHeight="1" hidden="1">
      <c r="A53" s="52" t="s">
        <v>93</v>
      </c>
      <c r="B53" s="14" t="s">
        <v>89</v>
      </c>
      <c r="C53" s="21">
        <v>929</v>
      </c>
      <c r="D53" s="22" t="s">
        <v>21</v>
      </c>
      <c r="E53" s="22" t="s">
        <v>22</v>
      </c>
      <c r="F53" s="16" t="s">
        <v>23</v>
      </c>
      <c r="G53" s="15">
        <v>210</v>
      </c>
      <c r="H53" s="15">
        <v>244</v>
      </c>
      <c r="I53" s="39"/>
      <c r="J53" s="8"/>
      <c r="K53" s="8"/>
      <c r="L53" s="135"/>
    </row>
    <row r="54" spans="1:20" s="41" customFormat="1" ht="66.75" customHeight="1" hidden="1">
      <c r="A54" s="63" t="s">
        <v>81</v>
      </c>
      <c r="B54" s="17" t="s">
        <v>100</v>
      </c>
      <c r="C54" s="4">
        <v>929</v>
      </c>
      <c r="D54" s="10" t="s">
        <v>76</v>
      </c>
      <c r="E54" s="10" t="s">
        <v>79</v>
      </c>
      <c r="F54" s="10" t="s">
        <v>23</v>
      </c>
      <c r="G54" s="4"/>
      <c r="H54" s="4"/>
      <c r="I54" s="12"/>
      <c r="J54" s="13">
        <f>J55</f>
        <v>0</v>
      </c>
      <c r="K54" s="13"/>
      <c r="L54" s="137"/>
      <c r="M54" s="72"/>
      <c r="P54" s="146"/>
      <c r="T54" s="150"/>
    </row>
    <row r="55" spans="1:12" ht="18.75" customHeight="1" hidden="1">
      <c r="A55" s="52" t="s">
        <v>82</v>
      </c>
      <c r="B55" s="14" t="s">
        <v>95</v>
      </c>
      <c r="C55" s="21">
        <v>929</v>
      </c>
      <c r="D55" s="22" t="s">
        <v>76</v>
      </c>
      <c r="E55" s="22" t="s">
        <v>79</v>
      </c>
      <c r="F55" s="22"/>
      <c r="G55" s="21"/>
      <c r="H55" s="21">
        <v>240</v>
      </c>
      <c r="I55" s="8"/>
      <c r="J55" s="8"/>
      <c r="K55" s="8"/>
      <c r="L55" s="135"/>
    </row>
    <row r="56" spans="1:20" s="40" customFormat="1" ht="39.75" customHeight="1">
      <c r="A56" s="92" t="s">
        <v>396</v>
      </c>
      <c r="B56" s="107" t="s">
        <v>70</v>
      </c>
      <c r="C56" s="94" t="s">
        <v>35</v>
      </c>
      <c r="D56" s="94" t="s">
        <v>21</v>
      </c>
      <c r="E56" s="94" t="s">
        <v>212</v>
      </c>
      <c r="F56" s="94"/>
      <c r="G56" s="94"/>
      <c r="H56" s="94"/>
      <c r="I56" s="95"/>
      <c r="J56" s="95">
        <f>J57</f>
        <v>96</v>
      </c>
      <c r="K56" s="28"/>
      <c r="L56" s="135"/>
      <c r="M56" s="71"/>
      <c r="P56" s="147"/>
      <c r="T56" s="151"/>
    </row>
    <row r="57" spans="1:12" ht="20.25" customHeight="1">
      <c r="A57" s="65" t="s">
        <v>397</v>
      </c>
      <c r="B57" s="14" t="s">
        <v>119</v>
      </c>
      <c r="C57" s="15">
        <v>929</v>
      </c>
      <c r="D57" s="16" t="s">
        <v>21</v>
      </c>
      <c r="E57" s="16" t="s">
        <v>212</v>
      </c>
      <c r="F57" s="16" t="s">
        <v>23</v>
      </c>
      <c r="G57" s="15">
        <v>210</v>
      </c>
      <c r="H57" s="15">
        <v>800</v>
      </c>
      <c r="I57" s="39"/>
      <c r="J57" s="127">
        <f>J58</f>
        <v>96</v>
      </c>
      <c r="K57" s="8"/>
      <c r="L57" s="135"/>
    </row>
    <row r="58" spans="1:20" s="40" customFormat="1" ht="14.25" customHeight="1">
      <c r="A58" s="58" t="s">
        <v>398</v>
      </c>
      <c r="B58" s="14" t="s">
        <v>96</v>
      </c>
      <c r="C58" s="22" t="s">
        <v>35</v>
      </c>
      <c r="D58" s="22" t="s">
        <v>21</v>
      </c>
      <c r="E58" s="22" t="s">
        <v>212</v>
      </c>
      <c r="F58" s="22">
        <v>197</v>
      </c>
      <c r="G58" s="22">
        <v>240</v>
      </c>
      <c r="H58" s="22" t="s">
        <v>98</v>
      </c>
      <c r="I58" s="8"/>
      <c r="J58" s="127">
        <v>96</v>
      </c>
      <c r="K58" s="8"/>
      <c r="L58" s="135"/>
      <c r="M58" s="71"/>
      <c r="P58" s="147"/>
      <c r="T58" s="151"/>
    </row>
    <row r="59" spans="1:20" s="40" customFormat="1" ht="32.25" customHeight="1">
      <c r="A59" s="76" t="s">
        <v>179</v>
      </c>
      <c r="B59" s="44" t="s">
        <v>60</v>
      </c>
      <c r="C59" s="34">
        <v>965</v>
      </c>
      <c r="D59" s="78"/>
      <c r="E59" s="78"/>
      <c r="F59" s="78"/>
      <c r="G59" s="77"/>
      <c r="H59" s="77"/>
      <c r="I59" s="100"/>
      <c r="J59" s="101">
        <f>J60+J93+J112+J130+J199+J229+J237+J258+J267+J183+J194</f>
        <v>252996.7</v>
      </c>
      <c r="K59" s="8"/>
      <c r="L59" s="135"/>
      <c r="M59" s="71"/>
      <c r="P59" s="147"/>
      <c r="T59" s="151"/>
    </row>
    <row r="60" spans="1:12" ht="21" customHeight="1">
      <c r="A60" s="81" t="s">
        <v>12</v>
      </c>
      <c r="B60" s="82" t="s">
        <v>101</v>
      </c>
      <c r="C60" s="83">
        <v>965</v>
      </c>
      <c r="D60" s="84" t="s">
        <v>102</v>
      </c>
      <c r="E60" s="83"/>
      <c r="F60" s="84"/>
      <c r="G60" s="83"/>
      <c r="H60" s="83"/>
      <c r="I60" s="85"/>
      <c r="J60" s="85">
        <f>J61+J79+J83</f>
        <v>48338.49999999999</v>
      </c>
      <c r="K60" s="11"/>
      <c r="L60" s="135"/>
    </row>
    <row r="61" spans="1:12" ht="39" customHeight="1">
      <c r="A61" s="105" t="s">
        <v>13</v>
      </c>
      <c r="B61" s="87" t="s">
        <v>244</v>
      </c>
      <c r="C61" s="88">
        <v>965</v>
      </c>
      <c r="D61" s="89" t="s">
        <v>26</v>
      </c>
      <c r="E61" s="102"/>
      <c r="F61" s="102" t="s">
        <v>25</v>
      </c>
      <c r="G61" s="103">
        <v>213</v>
      </c>
      <c r="H61" s="103"/>
      <c r="I61" s="90"/>
      <c r="J61" s="104">
        <f>J62+J65+J74</f>
        <v>48130.399999999994</v>
      </c>
      <c r="K61" s="11"/>
      <c r="L61" s="135"/>
    </row>
    <row r="62" spans="1:12" ht="29.25" customHeight="1">
      <c r="A62" s="92" t="s">
        <v>16</v>
      </c>
      <c r="B62" s="96" t="s">
        <v>27</v>
      </c>
      <c r="C62" s="93">
        <v>965</v>
      </c>
      <c r="D62" s="94" t="s">
        <v>26</v>
      </c>
      <c r="E62" s="94" t="s">
        <v>213</v>
      </c>
      <c r="F62" s="94" t="s">
        <v>28</v>
      </c>
      <c r="G62" s="93"/>
      <c r="H62" s="93"/>
      <c r="I62" s="95"/>
      <c r="J62" s="95">
        <f>J63</f>
        <v>1534.5</v>
      </c>
      <c r="K62" s="48"/>
      <c r="L62" s="135"/>
    </row>
    <row r="63" spans="1:12" ht="48" customHeight="1">
      <c r="A63" s="58" t="s">
        <v>103</v>
      </c>
      <c r="B63" s="14" t="s">
        <v>109</v>
      </c>
      <c r="C63" s="15">
        <v>965</v>
      </c>
      <c r="D63" s="16" t="s">
        <v>26</v>
      </c>
      <c r="E63" s="16" t="s">
        <v>213</v>
      </c>
      <c r="F63" s="16"/>
      <c r="G63" s="15"/>
      <c r="H63" s="15">
        <v>100</v>
      </c>
      <c r="I63" s="39"/>
      <c r="J63" s="127">
        <f>J64</f>
        <v>1534.5</v>
      </c>
      <c r="K63" s="8"/>
      <c r="L63" s="135"/>
    </row>
    <row r="64" spans="1:12" ht="17.25" customHeight="1">
      <c r="A64" s="64" t="s">
        <v>20</v>
      </c>
      <c r="B64" s="14" t="s">
        <v>111</v>
      </c>
      <c r="C64" s="15">
        <v>965</v>
      </c>
      <c r="D64" s="16" t="s">
        <v>26</v>
      </c>
      <c r="E64" s="16" t="s">
        <v>213</v>
      </c>
      <c r="F64" s="16" t="s">
        <v>28</v>
      </c>
      <c r="G64" s="15">
        <v>210</v>
      </c>
      <c r="H64" s="15">
        <v>120</v>
      </c>
      <c r="I64" s="39"/>
      <c r="J64" s="127">
        <f>1534.3+0.2</f>
        <v>1534.5</v>
      </c>
      <c r="K64" s="11"/>
      <c r="L64" s="135"/>
    </row>
    <row r="65" spans="1:19" ht="29.25" customHeight="1">
      <c r="A65" s="92" t="s">
        <v>137</v>
      </c>
      <c r="B65" s="96" t="s">
        <v>29</v>
      </c>
      <c r="C65" s="93">
        <v>965</v>
      </c>
      <c r="D65" s="94" t="s">
        <v>26</v>
      </c>
      <c r="E65" s="94" t="s">
        <v>214</v>
      </c>
      <c r="F65" s="94" t="s">
        <v>23</v>
      </c>
      <c r="G65" s="93"/>
      <c r="H65" s="93"/>
      <c r="I65" s="95"/>
      <c r="J65" s="95">
        <f>J66+J70</f>
        <v>40615.2</v>
      </c>
      <c r="K65" s="28"/>
      <c r="L65" s="135"/>
      <c r="S65" s="194"/>
    </row>
    <row r="66" spans="1:12" ht="48" customHeight="1">
      <c r="A66" s="58" t="s">
        <v>138</v>
      </c>
      <c r="B66" s="14" t="s">
        <v>109</v>
      </c>
      <c r="C66" s="15">
        <v>965</v>
      </c>
      <c r="D66" s="16" t="s">
        <v>26</v>
      </c>
      <c r="E66" s="16" t="s">
        <v>214</v>
      </c>
      <c r="F66" s="16"/>
      <c r="G66" s="15"/>
      <c r="H66" s="15">
        <v>100</v>
      </c>
      <c r="I66" s="39"/>
      <c r="J66" s="127">
        <f>J67</f>
        <v>36433.799999999996</v>
      </c>
      <c r="K66" s="8"/>
      <c r="L66" s="135"/>
    </row>
    <row r="67" spans="1:20" s="172" customFormat="1" ht="18.75" customHeight="1">
      <c r="A67" s="167" t="s">
        <v>139</v>
      </c>
      <c r="B67" s="168" t="s">
        <v>111</v>
      </c>
      <c r="C67" s="169">
        <v>965</v>
      </c>
      <c r="D67" s="170" t="s">
        <v>26</v>
      </c>
      <c r="E67" s="170" t="s">
        <v>214</v>
      </c>
      <c r="F67" s="170"/>
      <c r="G67" s="169"/>
      <c r="H67" s="169">
        <v>120</v>
      </c>
      <c r="I67" s="127"/>
      <c r="J67" s="127">
        <f>27322.9+100+8251.6+457.6+231.7+70</f>
        <v>36433.799999999996</v>
      </c>
      <c r="K67" s="127"/>
      <c r="L67" s="135"/>
      <c r="M67" s="171"/>
      <c r="P67" s="173"/>
      <c r="T67" s="174"/>
    </row>
    <row r="68" spans="1:12" ht="26.25" customHeight="1" hidden="1">
      <c r="A68" s="65"/>
      <c r="B68" s="14" t="s">
        <v>87</v>
      </c>
      <c r="C68" s="15">
        <v>965</v>
      </c>
      <c r="D68" s="16" t="s">
        <v>26</v>
      </c>
      <c r="E68" s="16" t="s">
        <v>214</v>
      </c>
      <c r="F68" s="16" t="s">
        <v>23</v>
      </c>
      <c r="G68" s="15">
        <v>210</v>
      </c>
      <c r="H68" s="15">
        <v>121</v>
      </c>
      <c r="I68" s="39"/>
      <c r="J68" s="128"/>
      <c r="K68" s="8"/>
      <c r="L68" s="135"/>
    </row>
    <row r="69" spans="1:12" ht="16.5" customHeight="1" hidden="1">
      <c r="A69" s="65"/>
      <c r="B69" s="14" t="s">
        <v>88</v>
      </c>
      <c r="C69" s="15">
        <v>965</v>
      </c>
      <c r="D69" s="16" t="s">
        <v>26</v>
      </c>
      <c r="E69" s="16" t="s">
        <v>214</v>
      </c>
      <c r="F69" s="16" t="s">
        <v>23</v>
      </c>
      <c r="G69" s="15">
        <v>210</v>
      </c>
      <c r="H69" s="15">
        <v>122</v>
      </c>
      <c r="I69" s="39"/>
      <c r="J69" s="128"/>
      <c r="K69" s="8"/>
      <c r="L69" s="135"/>
    </row>
    <row r="70" spans="1:12" ht="29.25" customHeight="1">
      <c r="A70" s="52" t="s">
        <v>140</v>
      </c>
      <c r="B70" s="14" t="s">
        <v>242</v>
      </c>
      <c r="C70" s="15">
        <v>965</v>
      </c>
      <c r="D70" s="16" t="s">
        <v>26</v>
      </c>
      <c r="E70" s="16" t="s">
        <v>214</v>
      </c>
      <c r="F70" s="16"/>
      <c r="G70" s="15"/>
      <c r="H70" s="15">
        <v>200</v>
      </c>
      <c r="I70" s="39"/>
      <c r="J70" s="127">
        <f>J71</f>
        <v>4181.4</v>
      </c>
      <c r="K70" s="8"/>
      <c r="L70" s="135"/>
    </row>
    <row r="71" spans="1:20" s="172" customFormat="1" ht="27" customHeight="1">
      <c r="A71" s="167" t="s">
        <v>141</v>
      </c>
      <c r="B71" s="168" t="s">
        <v>105</v>
      </c>
      <c r="C71" s="169">
        <v>965</v>
      </c>
      <c r="D71" s="170" t="s">
        <v>26</v>
      </c>
      <c r="E71" s="170" t="s">
        <v>214</v>
      </c>
      <c r="F71" s="170"/>
      <c r="G71" s="169"/>
      <c r="H71" s="169">
        <v>240</v>
      </c>
      <c r="I71" s="127"/>
      <c r="J71" s="127">
        <f>347.4+709.5+372.2+1705.3+250+602-175-200+500+70</f>
        <v>4181.4</v>
      </c>
      <c r="K71" s="127"/>
      <c r="L71" s="135"/>
      <c r="M71" s="171">
        <v>-100</v>
      </c>
      <c r="P71" s="173"/>
      <c r="T71" s="174"/>
    </row>
    <row r="72" spans="1:12" ht="21" customHeight="1" hidden="1">
      <c r="A72" s="52"/>
      <c r="B72" s="14" t="s">
        <v>75</v>
      </c>
      <c r="C72" s="15">
        <v>965</v>
      </c>
      <c r="D72" s="16" t="s">
        <v>26</v>
      </c>
      <c r="E72" s="16" t="s">
        <v>214</v>
      </c>
      <c r="F72" s="16" t="s">
        <v>23</v>
      </c>
      <c r="G72" s="15">
        <v>210</v>
      </c>
      <c r="H72" s="15">
        <v>242</v>
      </c>
      <c r="I72" s="39"/>
      <c r="J72" s="8"/>
      <c r="K72" s="8"/>
      <c r="L72" s="135"/>
    </row>
    <row r="73" spans="1:12" ht="16.5" customHeight="1" hidden="1">
      <c r="A73" s="52"/>
      <c r="B73" s="14" t="s">
        <v>89</v>
      </c>
      <c r="C73" s="15">
        <v>965</v>
      </c>
      <c r="D73" s="16" t="s">
        <v>26</v>
      </c>
      <c r="E73" s="16" t="s">
        <v>214</v>
      </c>
      <c r="F73" s="16" t="s">
        <v>23</v>
      </c>
      <c r="G73" s="15">
        <v>210</v>
      </c>
      <c r="H73" s="15">
        <v>244</v>
      </c>
      <c r="I73" s="39"/>
      <c r="J73" s="8"/>
      <c r="K73" s="8"/>
      <c r="L73" s="135"/>
    </row>
    <row r="74" spans="1:12" ht="53.25" customHeight="1">
      <c r="A74" s="92" t="s">
        <v>142</v>
      </c>
      <c r="B74" s="106" t="s">
        <v>196</v>
      </c>
      <c r="C74" s="93">
        <v>965</v>
      </c>
      <c r="D74" s="94" t="s">
        <v>26</v>
      </c>
      <c r="E74" s="94" t="s">
        <v>225</v>
      </c>
      <c r="F74" s="93"/>
      <c r="G74" s="93"/>
      <c r="H74" s="93"/>
      <c r="I74" s="95"/>
      <c r="J74" s="95">
        <f>J75+J77</f>
        <v>5980.7</v>
      </c>
      <c r="K74" s="28"/>
      <c r="L74" s="135"/>
    </row>
    <row r="75" spans="1:12" ht="48" customHeight="1">
      <c r="A75" s="65" t="s">
        <v>253</v>
      </c>
      <c r="B75" s="14" t="s">
        <v>109</v>
      </c>
      <c r="C75" s="15">
        <v>965</v>
      </c>
      <c r="D75" s="16" t="s">
        <v>26</v>
      </c>
      <c r="E75" s="16" t="s">
        <v>225</v>
      </c>
      <c r="F75" s="16"/>
      <c r="G75" s="15"/>
      <c r="H75" s="15">
        <v>100</v>
      </c>
      <c r="I75" s="39"/>
      <c r="J75" s="8">
        <f>J76</f>
        <v>5739.8</v>
      </c>
      <c r="K75" s="8"/>
      <c r="L75" s="135"/>
    </row>
    <row r="76" spans="1:20" s="172" customFormat="1" ht="18.75" customHeight="1">
      <c r="A76" s="167" t="s">
        <v>143</v>
      </c>
      <c r="B76" s="168" t="s">
        <v>111</v>
      </c>
      <c r="C76" s="169">
        <v>965</v>
      </c>
      <c r="D76" s="170" t="s">
        <v>26</v>
      </c>
      <c r="E76" s="170" t="s">
        <v>225</v>
      </c>
      <c r="F76" s="170"/>
      <c r="G76" s="169"/>
      <c r="H76" s="169">
        <v>120</v>
      </c>
      <c r="I76" s="127"/>
      <c r="J76" s="127">
        <v>5739.8</v>
      </c>
      <c r="K76" s="127"/>
      <c r="L76" s="135"/>
      <c r="M76" s="171"/>
      <c r="P76" s="173"/>
      <c r="T76" s="174"/>
    </row>
    <row r="77" spans="1:12" ht="26.25" customHeight="1">
      <c r="A77" s="52" t="s">
        <v>254</v>
      </c>
      <c r="B77" s="14" t="s">
        <v>242</v>
      </c>
      <c r="C77" s="15">
        <v>965</v>
      </c>
      <c r="D77" s="22" t="s">
        <v>26</v>
      </c>
      <c r="E77" s="22" t="s">
        <v>225</v>
      </c>
      <c r="F77" s="16"/>
      <c r="G77" s="15"/>
      <c r="H77" s="15">
        <v>200</v>
      </c>
      <c r="I77" s="39"/>
      <c r="J77" s="8">
        <f>J78</f>
        <v>240.9</v>
      </c>
      <c r="K77" s="8"/>
      <c r="L77" s="135"/>
    </row>
    <row r="78" spans="1:20" s="172" customFormat="1" ht="27" customHeight="1">
      <c r="A78" s="167" t="s">
        <v>255</v>
      </c>
      <c r="B78" s="168" t="s">
        <v>105</v>
      </c>
      <c r="C78" s="169">
        <v>965</v>
      </c>
      <c r="D78" s="170" t="s">
        <v>26</v>
      </c>
      <c r="E78" s="170" t="s">
        <v>225</v>
      </c>
      <c r="F78" s="170"/>
      <c r="G78" s="169"/>
      <c r="H78" s="169">
        <v>240</v>
      </c>
      <c r="I78" s="127"/>
      <c r="J78" s="127">
        <v>240.9</v>
      </c>
      <c r="K78" s="127"/>
      <c r="L78" s="135"/>
      <c r="M78" s="171"/>
      <c r="P78" s="173"/>
      <c r="T78" s="174"/>
    </row>
    <row r="79" spans="1:12" ht="12" customHeight="1">
      <c r="A79" s="105" t="s">
        <v>107</v>
      </c>
      <c r="B79" s="87" t="s">
        <v>31</v>
      </c>
      <c r="C79" s="88">
        <v>965</v>
      </c>
      <c r="D79" s="89" t="s">
        <v>61</v>
      </c>
      <c r="E79" s="89"/>
      <c r="F79" s="89" t="s">
        <v>32</v>
      </c>
      <c r="G79" s="88"/>
      <c r="H79" s="88"/>
      <c r="I79" s="90"/>
      <c r="J79" s="90">
        <f>J80</f>
        <v>50</v>
      </c>
      <c r="K79" s="11"/>
      <c r="L79" s="135"/>
    </row>
    <row r="80" spans="1:12" ht="12" customHeight="1">
      <c r="A80" s="92" t="s">
        <v>108</v>
      </c>
      <c r="B80" s="106" t="s">
        <v>33</v>
      </c>
      <c r="C80" s="93">
        <v>965</v>
      </c>
      <c r="D80" s="94" t="s">
        <v>61</v>
      </c>
      <c r="E80" s="94" t="s">
        <v>215</v>
      </c>
      <c r="F80" s="94" t="s">
        <v>32</v>
      </c>
      <c r="G80" s="93">
        <v>290</v>
      </c>
      <c r="H80" s="93"/>
      <c r="I80" s="95"/>
      <c r="J80" s="95">
        <f>J81</f>
        <v>50</v>
      </c>
      <c r="K80" s="28"/>
      <c r="L80" s="135"/>
    </row>
    <row r="81" spans="1:12" ht="20.25" customHeight="1">
      <c r="A81" s="65" t="s">
        <v>110</v>
      </c>
      <c r="B81" s="14" t="s">
        <v>119</v>
      </c>
      <c r="C81" s="15">
        <v>965</v>
      </c>
      <c r="D81" s="16" t="s">
        <v>61</v>
      </c>
      <c r="E81" s="16" t="s">
        <v>215</v>
      </c>
      <c r="F81" s="16" t="s">
        <v>23</v>
      </c>
      <c r="G81" s="15">
        <v>210</v>
      </c>
      <c r="H81" s="15">
        <v>800</v>
      </c>
      <c r="I81" s="39"/>
      <c r="J81" s="8">
        <f>J82</f>
        <v>50</v>
      </c>
      <c r="K81" s="8"/>
      <c r="L81" s="135"/>
    </row>
    <row r="82" spans="1:12" ht="15" customHeight="1">
      <c r="A82" s="64" t="s">
        <v>144</v>
      </c>
      <c r="B82" s="23" t="s">
        <v>71</v>
      </c>
      <c r="C82" s="21">
        <v>965</v>
      </c>
      <c r="D82" s="22" t="s">
        <v>61</v>
      </c>
      <c r="E82" s="22" t="s">
        <v>215</v>
      </c>
      <c r="F82" s="22"/>
      <c r="G82" s="21"/>
      <c r="H82" s="22" t="s">
        <v>72</v>
      </c>
      <c r="I82" s="39"/>
      <c r="J82" s="8">
        <v>50</v>
      </c>
      <c r="K82" s="8"/>
      <c r="L82" s="135"/>
    </row>
    <row r="83" spans="1:12" ht="18" customHeight="1">
      <c r="A83" s="105" t="s">
        <v>145</v>
      </c>
      <c r="B83" s="87" t="s">
        <v>34</v>
      </c>
      <c r="C83" s="103">
        <v>965</v>
      </c>
      <c r="D83" s="89" t="s">
        <v>59</v>
      </c>
      <c r="E83" s="102"/>
      <c r="F83" s="102"/>
      <c r="G83" s="103"/>
      <c r="H83" s="102"/>
      <c r="I83" s="90"/>
      <c r="J83" s="90">
        <f>J87+J90+J84</f>
        <v>158.1</v>
      </c>
      <c r="K83" s="11"/>
      <c r="L83" s="135"/>
    </row>
    <row r="84" spans="1:12" ht="27.75" customHeight="1">
      <c r="A84" s="92" t="s">
        <v>269</v>
      </c>
      <c r="B84" s="106" t="s">
        <v>74</v>
      </c>
      <c r="C84" s="93">
        <v>965</v>
      </c>
      <c r="D84" s="94" t="s">
        <v>59</v>
      </c>
      <c r="E84" s="94" t="s">
        <v>216</v>
      </c>
      <c r="F84" s="93"/>
      <c r="G84" s="93"/>
      <c r="H84" s="93"/>
      <c r="I84" s="95"/>
      <c r="J84" s="95">
        <f>J85</f>
        <v>100</v>
      </c>
      <c r="K84" s="28"/>
      <c r="L84" s="135"/>
    </row>
    <row r="85" spans="1:12" ht="17.25" customHeight="1">
      <c r="A85" s="66" t="s">
        <v>270</v>
      </c>
      <c r="B85" s="14" t="s">
        <v>242</v>
      </c>
      <c r="C85" s="15">
        <v>965</v>
      </c>
      <c r="D85" s="16" t="s">
        <v>59</v>
      </c>
      <c r="E85" s="16" t="s">
        <v>216</v>
      </c>
      <c r="F85" s="16"/>
      <c r="G85" s="15"/>
      <c r="H85" s="15">
        <v>200</v>
      </c>
      <c r="I85" s="39"/>
      <c r="J85" s="127">
        <f>J86</f>
        <v>100</v>
      </c>
      <c r="K85" s="8"/>
      <c r="L85" s="135"/>
    </row>
    <row r="86" spans="1:12" ht="27.75" customHeight="1">
      <c r="A86" s="64" t="s">
        <v>271</v>
      </c>
      <c r="B86" s="14" t="s">
        <v>105</v>
      </c>
      <c r="C86" s="22">
        <v>965</v>
      </c>
      <c r="D86" s="22" t="s">
        <v>59</v>
      </c>
      <c r="E86" s="22" t="s">
        <v>216</v>
      </c>
      <c r="F86" s="22">
        <v>197</v>
      </c>
      <c r="G86" s="22">
        <v>242</v>
      </c>
      <c r="H86" s="22" t="s">
        <v>97</v>
      </c>
      <c r="I86" s="39"/>
      <c r="J86" s="127">
        <v>100</v>
      </c>
      <c r="K86" s="8"/>
      <c r="L86" s="135"/>
    </row>
    <row r="87" spans="1:12" ht="50.25" customHeight="1">
      <c r="A87" s="92" t="s">
        <v>272</v>
      </c>
      <c r="B87" s="96" t="s">
        <v>195</v>
      </c>
      <c r="C87" s="93">
        <v>965</v>
      </c>
      <c r="D87" s="94" t="s">
        <v>59</v>
      </c>
      <c r="E87" s="94" t="s">
        <v>224</v>
      </c>
      <c r="F87" s="93"/>
      <c r="G87" s="93"/>
      <c r="H87" s="93"/>
      <c r="I87" s="98"/>
      <c r="J87" s="98">
        <f>J88</f>
        <v>8.1</v>
      </c>
      <c r="K87" s="8"/>
      <c r="L87" s="135"/>
    </row>
    <row r="88" spans="1:12" ht="27.75" customHeight="1">
      <c r="A88" s="52" t="s">
        <v>273</v>
      </c>
      <c r="B88" s="14" t="s">
        <v>242</v>
      </c>
      <c r="C88" s="15">
        <v>965</v>
      </c>
      <c r="D88" s="16" t="s">
        <v>59</v>
      </c>
      <c r="E88" s="16" t="s">
        <v>224</v>
      </c>
      <c r="F88" s="16"/>
      <c r="G88" s="15"/>
      <c r="H88" s="15">
        <v>200</v>
      </c>
      <c r="I88" s="39"/>
      <c r="J88" s="8">
        <f>J89</f>
        <v>8.1</v>
      </c>
      <c r="K88" s="8"/>
      <c r="L88" s="135"/>
    </row>
    <row r="89" spans="1:12" ht="28.5" customHeight="1">
      <c r="A89" s="64" t="s">
        <v>274</v>
      </c>
      <c r="B89" s="14" t="s">
        <v>105</v>
      </c>
      <c r="C89" s="21">
        <v>965</v>
      </c>
      <c r="D89" s="22" t="s">
        <v>59</v>
      </c>
      <c r="E89" s="22" t="s">
        <v>224</v>
      </c>
      <c r="F89" s="22"/>
      <c r="G89" s="21"/>
      <c r="H89" s="21">
        <v>240</v>
      </c>
      <c r="I89" s="8"/>
      <c r="J89" s="127">
        <v>8.1</v>
      </c>
      <c r="K89" s="8"/>
      <c r="L89" s="135"/>
    </row>
    <row r="90" spans="1:20" s="40" customFormat="1" ht="27.75" customHeight="1">
      <c r="A90" s="92" t="s">
        <v>275</v>
      </c>
      <c r="B90" s="106" t="s">
        <v>238</v>
      </c>
      <c r="C90" s="93">
        <v>965</v>
      </c>
      <c r="D90" s="94" t="s">
        <v>59</v>
      </c>
      <c r="E90" s="94" t="s">
        <v>229</v>
      </c>
      <c r="F90" s="93"/>
      <c r="G90" s="93"/>
      <c r="H90" s="153"/>
      <c r="I90" s="154"/>
      <c r="J90" s="154">
        <f>J91</f>
        <v>50</v>
      </c>
      <c r="K90" s="8"/>
      <c r="L90" s="135"/>
      <c r="M90" s="71"/>
      <c r="P90" s="147"/>
      <c r="T90" s="151"/>
    </row>
    <row r="91" spans="1:20" s="40" customFormat="1" ht="27.75" customHeight="1">
      <c r="A91" s="52" t="s">
        <v>276</v>
      </c>
      <c r="B91" s="14" t="s">
        <v>242</v>
      </c>
      <c r="C91" s="15">
        <v>965</v>
      </c>
      <c r="D91" s="16" t="s">
        <v>59</v>
      </c>
      <c r="E91" s="16" t="s">
        <v>229</v>
      </c>
      <c r="F91" s="16"/>
      <c r="G91" s="15"/>
      <c r="H91" s="15">
        <v>200</v>
      </c>
      <c r="I91" s="39"/>
      <c r="J91" s="8">
        <f>J92</f>
        <v>50</v>
      </c>
      <c r="K91" s="8"/>
      <c r="L91" s="135"/>
      <c r="M91" s="71"/>
      <c r="P91" s="147"/>
      <c r="T91" s="151"/>
    </row>
    <row r="92" spans="1:20" s="40" customFormat="1" ht="27.75" customHeight="1">
      <c r="A92" s="64" t="s">
        <v>277</v>
      </c>
      <c r="B92" s="14" t="s">
        <v>105</v>
      </c>
      <c r="C92" s="22">
        <v>965</v>
      </c>
      <c r="D92" s="22" t="s">
        <v>59</v>
      </c>
      <c r="E92" s="22" t="s">
        <v>229</v>
      </c>
      <c r="F92" s="22">
        <v>197</v>
      </c>
      <c r="G92" s="22">
        <v>242</v>
      </c>
      <c r="H92" s="22" t="s">
        <v>97</v>
      </c>
      <c r="I92" s="39"/>
      <c r="J92" s="127">
        <v>50</v>
      </c>
      <c r="K92" s="8"/>
      <c r="L92" s="135"/>
      <c r="M92" s="71"/>
      <c r="P92" s="147"/>
      <c r="T92" s="151"/>
    </row>
    <row r="93" spans="1:12" ht="31.5" customHeight="1">
      <c r="A93" s="81" t="s">
        <v>36</v>
      </c>
      <c r="B93" s="82" t="s">
        <v>120</v>
      </c>
      <c r="C93" s="83">
        <v>965</v>
      </c>
      <c r="D93" s="84" t="s">
        <v>37</v>
      </c>
      <c r="E93" s="83"/>
      <c r="F93" s="84"/>
      <c r="G93" s="83"/>
      <c r="H93" s="83"/>
      <c r="I93" s="85"/>
      <c r="J93" s="85">
        <f>J94</f>
        <v>50</v>
      </c>
      <c r="K93" s="11"/>
      <c r="L93" s="135"/>
    </row>
    <row r="94" spans="1:12" ht="58.5" customHeight="1">
      <c r="A94" s="91" t="s">
        <v>146</v>
      </c>
      <c r="B94" s="108" t="s">
        <v>375</v>
      </c>
      <c r="C94" s="88">
        <v>965</v>
      </c>
      <c r="D94" s="89" t="s">
        <v>40</v>
      </c>
      <c r="E94" s="103"/>
      <c r="F94" s="103"/>
      <c r="G94" s="88"/>
      <c r="H94" s="88"/>
      <c r="I94" s="109"/>
      <c r="J94" s="109">
        <f>J95+J99</f>
        <v>50</v>
      </c>
      <c r="K94" s="8"/>
      <c r="L94" s="135"/>
    </row>
    <row r="95" spans="1:12" ht="130.5" customHeight="1">
      <c r="A95" s="92" t="s">
        <v>147</v>
      </c>
      <c r="B95" s="142" t="s">
        <v>376</v>
      </c>
      <c r="C95" s="93">
        <v>965</v>
      </c>
      <c r="D95" s="94" t="s">
        <v>40</v>
      </c>
      <c r="E95" s="153">
        <v>2190000081</v>
      </c>
      <c r="F95" s="153"/>
      <c r="G95" s="153"/>
      <c r="H95" s="153"/>
      <c r="I95" s="154"/>
      <c r="J95" s="154">
        <f>J96</f>
        <v>50</v>
      </c>
      <c r="K95" s="28"/>
      <c r="L95" s="135"/>
    </row>
    <row r="96" spans="1:12" ht="26.25" customHeight="1">
      <c r="A96" s="52" t="s">
        <v>148</v>
      </c>
      <c r="B96" s="14" t="s">
        <v>242</v>
      </c>
      <c r="C96" s="15">
        <v>965</v>
      </c>
      <c r="D96" s="16" t="s">
        <v>40</v>
      </c>
      <c r="E96" s="16" t="s">
        <v>239</v>
      </c>
      <c r="F96" s="16"/>
      <c r="G96" s="15"/>
      <c r="H96" s="15">
        <v>200</v>
      </c>
      <c r="I96" s="39"/>
      <c r="J96" s="127">
        <f>J97</f>
        <v>50</v>
      </c>
      <c r="K96" s="8"/>
      <c r="L96" s="135"/>
    </row>
    <row r="97" spans="1:12" ht="29.25" customHeight="1">
      <c r="A97" s="64" t="s">
        <v>149</v>
      </c>
      <c r="B97" s="14" t="s">
        <v>105</v>
      </c>
      <c r="C97" s="15">
        <v>965</v>
      </c>
      <c r="D97" s="16" t="s">
        <v>40</v>
      </c>
      <c r="E97" s="15">
        <v>2190000081</v>
      </c>
      <c r="F97" s="15"/>
      <c r="G97" s="15"/>
      <c r="H97" s="15">
        <v>240</v>
      </c>
      <c r="I97" s="39"/>
      <c r="J97" s="127">
        <v>50</v>
      </c>
      <c r="K97" s="8"/>
      <c r="L97" s="135"/>
    </row>
    <row r="98" spans="1:12" ht="0.75" customHeight="1">
      <c r="A98" s="64"/>
      <c r="B98" s="37" t="s">
        <v>30</v>
      </c>
      <c r="C98" s="15">
        <v>965</v>
      </c>
      <c r="D98" s="16" t="s">
        <v>38</v>
      </c>
      <c r="E98" s="15">
        <v>2190100</v>
      </c>
      <c r="F98" s="15"/>
      <c r="G98" s="15"/>
      <c r="H98" s="15">
        <v>500</v>
      </c>
      <c r="I98" s="39"/>
      <c r="J98" s="184"/>
      <c r="K98" s="8"/>
      <c r="L98" s="135"/>
    </row>
    <row r="99" spans="1:12" ht="56.25" customHeight="1" hidden="1">
      <c r="A99" s="92" t="s">
        <v>199</v>
      </c>
      <c r="B99" s="96" t="s">
        <v>73</v>
      </c>
      <c r="C99" s="93">
        <v>965</v>
      </c>
      <c r="D99" s="94" t="s">
        <v>38</v>
      </c>
      <c r="E99" s="93">
        <v>2190300</v>
      </c>
      <c r="F99" s="93"/>
      <c r="G99" s="93"/>
      <c r="H99" s="93"/>
      <c r="I99" s="98"/>
      <c r="J99" s="196">
        <f>J100</f>
        <v>0</v>
      </c>
      <c r="K99" s="8"/>
      <c r="L99" s="135"/>
    </row>
    <row r="100" spans="1:12" ht="17.25" customHeight="1" hidden="1">
      <c r="A100" s="52" t="s">
        <v>200</v>
      </c>
      <c r="B100" s="14" t="s">
        <v>104</v>
      </c>
      <c r="C100" s="15">
        <v>965</v>
      </c>
      <c r="D100" s="16" t="s">
        <v>38</v>
      </c>
      <c r="E100" s="16" t="s">
        <v>121</v>
      </c>
      <c r="F100" s="16"/>
      <c r="G100" s="15"/>
      <c r="H100" s="15">
        <v>200</v>
      </c>
      <c r="I100" s="39"/>
      <c r="J100" s="184">
        <f>J101</f>
        <v>0</v>
      </c>
      <c r="K100" s="8"/>
      <c r="L100" s="135"/>
    </row>
    <row r="101" spans="1:12" ht="25.5" customHeight="1" hidden="1">
      <c r="A101" s="64" t="s">
        <v>201</v>
      </c>
      <c r="B101" s="14" t="s">
        <v>105</v>
      </c>
      <c r="C101" s="15">
        <v>965</v>
      </c>
      <c r="D101" s="16" t="s">
        <v>38</v>
      </c>
      <c r="E101" s="15">
        <v>2190300</v>
      </c>
      <c r="F101" s="15"/>
      <c r="G101" s="4"/>
      <c r="H101" s="15">
        <v>240</v>
      </c>
      <c r="I101" s="39"/>
      <c r="J101" s="195"/>
      <c r="K101" s="8"/>
      <c r="L101" s="135"/>
    </row>
    <row r="102" spans="1:12" ht="17.25" customHeight="1" hidden="1">
      <c r="A102" s="64"/>
      <c r="B102" s="17" t="s">
        <v>39</v>
      </c>
      <c r="C102" s="18">
        <v>965</v>
      </c>
      <c r="D102" s="19" t="s">
        <v>40</v>
      </c>
      <c r="E102" s="18"/>
      <c r="F102" s="18"/>
      <c r="G102" s="18"/>
      <c r="H102" s="18"/>
      <c r="I102" s="12"/>
      <c r="J102" s="198">
        <f>J103</f>
        <v>0</v>
      </c>
      <c r="K102" s="13"/>
      <c r="L102" s="135"/>
    </row>
    <row r="103" spans="1:12" ht="18" customHeight="1" hidden="1">
      <c r="A103" s="64"/>
      <c r="B103" s="17" t="s">
        <v>41</v>
      </c>
      <c r="C103" s="18">
        <v>965</v>
      </c>
      <c r="D103" s="19" t="s">
        <v>40</v>
      </c>
      <c r="E103" s="18">
        <v>2190400</v>
      </c>
      <c r="F103" s="21"/>
      <c r="G103" s="18"/>
      <c r="H103" s="21"/>
      <c r="I103" s="12"/>
      <c r="J103" s="198">
        <f>J104</f>
        <v>0</v>
      </c>
      <c r="K103" s="13"/>
      <c r="L103" s="135"/>
    </row>
    <row r="104" spans="1:12" ht="16.5" customHeight="1" hidden="1">
      <c r="A104" s="64"/>
      <c r="B104" s="14" t="s">
        <v>19</v>
      </c>
      <c r="C104" s="21">
        <v>965</v>
      </c>
      <c r="D104" s="22" t="s">
        <v>40</v>
      </c>
      <c r="E104" s="21">
        <v>2190400</v>
      </c>
      <c r="F104" s="21"/>
      <c r="G104" s="18"/>
      <c r="H104" s="21">
        <v>500</v>
      </c>
      <c r="I104" s="39"/>
      <c r="J104" s="184"/>
      <c r="K104" s="8"/>
      <c r="L104" s="135"/>
    </row>
    <row r="105" spans="1:20" s="40" customFormat="1" ht="18.75" hidden="1">
      <c r="A105" s="67"/>
      <c r="B105" s="42" t="s">
        <v>42</v>
      </c>
      <c r="C105" s="25">
        <v>965</v>
      </c>
      <c r="D105" s="26" t="s">
        <v>43</v>
      </c>
      <c r="E105" s="25"/>
      <c r="F105" s="27"/>
      <c r="G105" s="25"/>
      <c r="H105" s="25"/>
      <c r="I105" s="9"/>
      <c r="J105" s="199"/>
      <c r="K105" s="9"/>
      <c r="L105" s="135"/>
      <c r="M105" s="71"/>
      <c r="P105" s="147"/>
      <c r="T105" s="151"/>
    </row>
    <row r="106" spans="1:20" s="40" customFormat="1" ht="18.75" hidden="1">
      <c r="A106" s="58"/>
      <c r="B106" s="17" t="s">
        <v>44</v>
      </c>
      <c r="C106" s="18">
        <v>965</v>
      </c>
      <c r="D106" s="19" t="s">
        <v>45</v>
      </c>
      <c r="E106" s="18"/>
      <c r="F106" s="21"/>
      <c r="G106" s="18"/>
      <c r="H106" s="18"/>
      <c r="I106" s="11"/>
      <c r="J106" s="200">
        <f>J107</f>
        <v>0</v>
      </c>
      <c r="K106" s="11"/>
      <c r="L106" s="135"/>
      <c r="M106" s="71"/>
      <c r="P106" s="147"/>
      <c r="T106" s="151"/>
    </row>
    <row r="107" spans="1:20" s="40" customFormat="1" ht="25.5" hidden="1">
      <c r="A107" s="58"/>
      <c r="B107" s="30" t="s">
        <v>55</v>
      </c>
      <c r="C107" s="18">
        <v>965</v>
      </c>
      <c r="D107" s="19" t="s">
        <v>45</v>
      </c>
      <c r="E107" s="18">
        <v>7950400</v>
      </c>
      <c r="F107" s="21"/>
      <c r="G107" s="18"/>
      <c r="H107" s="18"/>
      <c r="I107" s="13"/>
      <c r="J107" s="198">
        <f>J108</f>
        <v>0</v>
      </c>
      <c r="K107" s="13"/>
      <c r="L107" s="135"/>
      <c r="M107" s="71"/>
      <c r="P107" s="147"/>
      <c r="T107" s="151"/>
    </row>
    <row r="108" spans="1:20" s="40" customFormat="1" ht="14.25" customHeight="1" hidden="1">
      <c r="A108" s="52"/>
      <c r="B108" s="14" t="s">
        <v>19</v>
      </c>
      <c r="C108" s="21">
        <v>965</v>
      </c>
      <c r="D108" s="22" t="s">
        <v>45</v>
      </c>
      <c r="E108" s="21">
        <v>7950400</v>
      </c>
      <c r="F108" s="21">
        <v>412</v>
      </c>
      <c r="G108" s="21">
        <v>290</v>
      </c>
      <c r="H108" s="21">
        <v>500</v>
      </c>
      <c r="I108" s="8"/>
      <c r="J108" s="190"/>
      <c r="K108" s="28"/>
      <c r="L108" s="135"/>
      <c r="M108" s="71"/>
      <c r="P108" s="147"/>
      <c r="T108" s="151"/>
    </row>
    <row r="109" spans="1:20" s="40" customFormat="1" ht="15" customHeight="1" hidden="1">
      <c r="A109" s="52"/>
      <c r="B109" s="24"/>
      <c r="C109" s="25"/>
      <c r="D109" s="26"/>
      <c r="E109" s="21"/>
      <c r="F109" s="21"/>
      <c r="G109" s="21"/>
      <c r="H109" s="21"/>
      <c r="I109" s="8"/>
      <c r="J109" s="198"/>
      <c r="K109" s="28"/>
      <c r="L109" s="135"/>
      <c r="M109" s="71"/>
      <c r="P109" s="147"/>
      <c r="T109" s="151"/>
    </row>
    <row r="110" spans="1:20" s="40" customFormat="1" ht="29.25" customHeight="1" hidden="1">
      <c r="A110" s="52"/>
      <c r="B110" s="32"/>
      <c r="C110" s="25"/>
      <c r="D110" s="19"/>
      <c r="E110" s="21"/>
      <c r="F110" s="21"/>
      <c r="G110" s="21"/>
      <c r="H110" s="21"/>
      <c r="I110" s="8"/>
      <c r="J110" s="198"/>
      <c r="K110" s="28"/>
      <c r="L110" s="135"/>
      <c r="M110" s="71"/>
      <c r="P110" s="147"/>
      <c r="T110" s="151"/>
    </row>
    <row r="111" spans="1:20" s="40" customFormat="1" ht="15" customHeight="1" hidden="1">
      <c r="A111" s="52"/>
      <c r="B111" s="14"/>
      <c r="C111" s="25"/>
      <c r="D111" s="19"/>
      <c r="E111" s="21"/>
      <c r="F111" s="21"/>
      <c r="G111" s="21"/>
      <c r="H111" s="21"/>
      <c r="I111" s="8"/>
      <c r="J111" s="190"/>
      <c r="K111" s="28"/>
      <c r="L111" s="135"/>
      <c r="M111" s="71"/>
      <c r="P111" s="147"/>
      <c r="T111" s="151"/>
    </row>
    <row r="112" spans="1:12" ht="21" customHeight="1">
      <c r="A112" s="81" t="s">
        <v>80</v>
      </c>
      <c r="B112" s="82" t="s">
        <v>122</v>
      </c>
      <c r="C112" s="83">
        <v>965</v>
      </c>
      <c r="D112" s="84" t="s">
        <v>123</v>
      </c>
      <c r="E112" s="83"/>
      <c r="F112" s="84"/>
      <c r="G112" s="83"/>
      <c r="H112" s="83"/>
      <c r="I112" s="85"/>
      <c r="J112" s="85">
        <f>J113+J123+J119</f>
        <v>2320</v>
      </c>
      <c r="K112" s="11"/>
      <c r="L112" s="135"/>
    </row>
    <row r="113" spans="1:20" s="47" customFormat="1" ht="17.25" customHeight="1">
      <c r="A113" s="86" t="s">
        <v>150</v>
      </c>
      <c r="B113" s="87" t="s">
        <v>66</v>
      </c>
      <c r="C113" s="88">
        <v>965</v>
      </c>
      <c r="D113" s="89" t="s">
        <v>65</v>
      </c>
      <c r="E113" s="88"/>
      <c r="F113" s="88"/>
      <c r="G113" s="88"/>
      <c r="H113" s="88"/>
      <c r="I113" s="90"/>
      <c r="J113" s="90">
        <f>J114</f>
        <v>1000</v>
      </c>
      <c r="K113" s="11"/>
      <c r="L113" s="137"/>
      <c r="M113" s="72"/>
      <c r="P113" s="148"/>
      <c r="T113" s="151"/>
    </row>
    <row r="114" spans="1:12" ht="111" customHeight="1">
      <c r="A114" s="97" t="s">
        <v>151</v>
      </c>
      <c r="B114" s="106" t="s">
        <v>377</v>
      </c>
      <c r="C114" s="93">
        <v>965</v>
      </c>
      <c r="D114" s="94" t="s">
        <v>65</v>
      </c>
      <c r="E114" s="153">
        <v>5100000101</v>
      </c>
      <c r="F114" s="153"/>
      <c r="G114" s="153"/>
      <c r="H114" s="153"/>
      <c r="I114" s="154"/>
      <c r="J114" s="154">
        <f>J115+J117</f>
        <v>1000</v>
      </c>
      <c r="K114" s="28"/>
      <c r="L114" s="135"/>
    </row>
    <row r="115" spans="1:12" ht="17.25" customHeight="1" hidden="1">
      <c r="A115" s="52" t="s">
        <v>152</v>
      </c>
      <c r="B115" s="14" t="s">
        <v>242</v>
      </c>
      <c r="C115" s="15">
        <v>965</v>
      </c>
      <c r="D115" s="16" t="s">
        <v>65</v>
      </c>
      <c r="E115" s="16" t="s">
        <v>217</v>
      </c>
      <c r="F115" s="16"/>
      <c r="G115" s="15"/>
      <c r="H115" s="15">
        <v>200</v>
      </c>
      <c r="I115" s="39"/>
      <c r="J115" s="8">
        <f>J116</f>
        <v>0</v>
      </c>
      <c r="K115" s="8"/>
      <c r="L115" s="135"/>
    </row>
    <row r="116" spans="1:12" ht="25.5" customHeight="1" hidden="1">
      <c r="A116" s="65" t="s">
        <v>153</v>
      </c>
      <c r="B116" s="14" t="s">
        <v>105</v>
      </c>
      <c r="C116" s="21">
        <v>965</v>
      </c>
      <c r="D116" s="22" t="s">
        <v>65</v>
      </c>
      <c r="E116" s="21">
        <v>5100000101</v>
      </c>
      <c r="F116" s="21">
        <v>447</v>
      </c>
      <c r="G116" s="21">
        <v>290</v>
      </c>
      <c r="H116" s="22" t="s">
        <v>97</v>
      </c>
      <c r="I116" s="39"/>
      <c r="J116" s="127">
        <v>0</v>
      </c>
      <c r="K116" s="8"/>
      <c r="L116" s="135"/>
    </row>
    <row r="117" spans="1:19" ht="26.25" customHeight="1">
      <c r="A117" s="58" t="s">
        <v>152</v>
      </c>
      <c r="B117" s="14" t="s">
        <v>242</v>
      </c>
      <c r="C117" s="21">
        <v>965</v>
      </c>
      <c r="D117" s="22" t="s">
        <v>65</v>
      </c>
      <c r="E117" s="21">
        <v>5100000101</v>
      </c>
      <c r="F117" s="21"/>
      <c r="G117" s="21"/>
      <c r="H117" s="22" t="s">
        <v>291</v>
      </c>
      <c r="I117" s="39"/>
      <c r="J117" s="127">
        <f>J118</f>
        <v>1000</v>
      </c>
      <c r="K117" s="8"/>
      <c r="L117" s="135"/>
      <c r="S117" s="203"/>
    </row>
    <row r="118" spans="1:19" ht="42.75" customHeight="1">
      <c r="A118" s="65" t="s">
        <v>153</v>
      </c>
      <c r="B118" s="168" t="s">
        <v>105</v>
      </c>
      <c r="C118" s="21">
        <v>965</v>
      </c>
      <c r="D118" s="22" t="s">
        <v>65</v>
      </c>
      <c r="E118" s="21">
        <v>5100000101</v>
      </c>
      <c r="F118" s="21"/>
      <c r="G118" s="21"/>
      <c r="H118" s="22" t="s">
        <v>97</v>
      </c>
      <c r="I118" s="39"/>
      <c r="J118" s="127">
        <v>1000</v>
      </c>
      <c r="K118" s="8"/>
      <c r="L118" s="135"/>
      <c r="S118" s="203"/>
    </row>
    <row r="119" spans="1:12" ht="42.75" customHeight="1">
      <c r="A119" s="86" t="s">
        <v>202</v>
      </c>
      <c r="B119" s="87" t="s">
        <v>381</v>
      </c>
      <c r="C119" s="88">
        <v>965</v>
      </c>
      <c r="D119" s="89" t="s">
        <v>380</v>
      </c>
      <c r="E119" s="88"/>
      <c r="F119" s="88"/>
      <c r="G119" s="88"/>
      <c r="H119" s="88"/>
      <c r="I119" s="90"/>
      <c r="J119" s="90">
        <f>J120</f>
        <v>1270</v>
      </c>
      <c r="K119" s="8"/>
      <c r="L119" s="135"/>
    </row>
    <row r="120" spans="1:12" ht="42.75" customHeight="1">
      <c r="A120" s="97" t="s">
        <v>203</v>
      </c>
      <c r="B120" s="166" t="s">
        <v>373</v>
      </c>
      <c r="C120" s="93">
        <v>965</v>
      </c>
      <c r="D120" s="94" t="s">
        <v>380</v>
      </c>
      <c r="E120" s="153">
        <v>4310000491</v>
      </c>
      <c r="F120" s="153"/>
      <c r="G120" s="153"/>
      <c r="H120" s="153"/>
      <c r="I120" s="155"/>
      <c r="J120" s="154">
        <f>J121</f>
        <v>1270</v>
      </c>
      <c r="K120" s="8"/>
      <c r="L120" s="135"/>
    </row>
    <row r="121" spans="1:12" ht="42.75" customHeight="1">
      <c r="A121" s="52" t="s">
        <v>382</v>
      </c>
      <c r="B121" s="14" t="s">
        <v>242</v>
      </c>
      <c r="C121" s="15">
        <v>965</v>
      </c>
      <c r="D121" s="22" t="s">
        <v>380</v>
      </c>
      <c r="E121" s="21">
        <v>4310000491</v>
      </c>
      <c r="F121" s="16"/>
      <c r="G121" s="15"/>
      <c r="H121" s="15">
        <v>200</v>
      </c>
      <c r="I121" s="39"/>
      <c r="J121" s="8">
        <f>J122</f>
        <v>1270</v>
      </c>
      <c r="K121" s="8"/>
      <c r="L121" s="135"/>
    </row>
    <row r="122" spans="1:12" ht="42.75" customHeight="1">
      <c r="A122" s="175" t="s">
        <v>383</v>
      </c>
      <c r="B122" s="168" t="s">
        <v>105</v>
      </c>
      <c r="C122" s="169">
        <v>965</v>
      </c>
      <c r="D122" s="170" t="s">
        <v>380</v>
      </c>
      <c r="E122" s="169">
        <v>4310000491</v>
      </c>
      <c r="F122" s="169"/>
      <c r="G122" s="169"/>
      <c r="H122" s="170" t="s">
        <v>97</v>
      </c>
      <c r="I122" s="178"/>
      <c r="J122" s="129">
        <v>1270</v>
      </c>
      <c r="K122" s="8"/>
      <c r="L122" s="135"/>
    </row>
    <row r="123" spans="1:20" s="47" customFormat="1" ht="17.25" customHeight="1">
      <c r="A123" s="86" t="s">
        <v>384</v>
      </c>
      <c r="B123" s="87" t="s">
        <v>204</v>
      </c>
      <c r="C123" s="88">
        <v>965</v>
      </c>
      <c r="D123" s="89" t="s">
        <v>205</v>
      </c>
      <c r="E123" s="88"/>
      <c r="F123" s="88"/>
      <c r="G123" s="88"/>
      <c r="H123" s="88"/>
      <c r="I123" s="90"/>
      <c r="J123" s="90">
        <f>J124+J127</f>
        <v>50</v>
      </c>
      <c r="K123" s="11"/>
      <c r="L123" s="137"/>
      <c r="M123" s="72"/>
      <c r="P123" s="148"/>
      <c r="T123" s="151"/>
    </row>
    <row r="124" spans="1:12" ht="40.5" customHeight="1">
      <c r="A124" s="97" t="s">
        <v>385</v>
      </c>
      <c r="B124" s="106" t="s">
        <v>206</v>
      </c>
      <c r="C124" s="93">
        <v>965</v>
      </c>
      <c r="D124" s="94" t="s">
        <v>205</v>
      </c>
      <c r="E124" s="153">
        <v>3450000121</v>
      </c>
      <c r="F124" s="153"/>
      <c r="G124" s="153"/>
      <c r="H124" s="153"/>
      <c r="I124" s="154"/>
      <c r="J124" s="154">
        <f>J125</f>
        <v>50</v>
      </c>
      <c r="K124" s="28"/>
      <c r="L124" s="135"/>
    </row>
    <row r="125" spans="1:12" ht="27.75" customHeight="1">
      <c r="A125" s="52" t="s">
        <v>90</v>
      </c>
      <c r="B125" s="14" t="s">
        <v>242</v>
      </c>
      <c r="C125" s="15">
        <v>965</v>
      </c>
      <c r="D125" s="16" t="s">
        <v>205</v>
      </c>
      <c r="E125" s="16" t="s">
        <v>218</v>
      </c>
      <c r="F125" s="16"/>
      <c r="G125" s="15"/>
      <c r="H125" s="15">
        <v>200</v>
      </c>
      <c r="I125" s="39"/>
      <c r="J125" s="8">
        <f>J126</f>
        <v>50</v>
      </c>
      <c r="K125" s="8"/>
      <c r="L125" s="135"/>
    </row>
    <row r="126" spans="1:12" ht="25.5" customHeight="1">
      <c r="A126" s="65" t="s">
        <v>386</v>
      </c>
      <c r="B126" s="14" t="s">
        <v>105</v>
      </c>
      <c r="C126" s="21">
        <v>965</v>
      </c>
      <c r="D126" s="22" t="s">
        <v>205</v>
      </c>
      <c r="E126" s="21">
        <v>3450000121</v>
      </c>
      <c r="F126" s="21">
        <v>447</v>
      </c>
      <c r="G126" s="21">
        <v>290</v>
      </c>
      <c r="H126" s="22" t="s">
        <v>97</v>
      </c>
      <c r="I126" s="39"/>
      <c r="J126" s="127">
        <v>50</v>
      </c>
      <c r="K126" s="8"/>
      <c r="L126" s="135"/>
    </row>
    <row r="127" spans="1:12" ht="170.25" customHeight="1" hidden="1">
      <c r="A127" s="97" t="s">
        <v>390</v>
      </c>
      <c r="B127" s="191" t="s">
        <v>297</v>
      </c>
      <c r="C127" s="93">
        <v>965</v>
      </c>
      <c r="D127" s="94" t="s">
        <v>205</v>
      </c>
      <c r="E127" s="153">
        <v>3450000122</v>
      </c>
      <c r="F127" s="153"/>
      <c r="G127" s="153"/>
      <c r="H127" s="153"/>
      <c r="I127" s="155"/>
      <c r="J127" s="197">
        <f>J128</f>
        <v>0</v>
      </c>
      <c r="K127" s="56"/>
      <c r="L127" s="135"/>
    </row>
    <row r="128" spans="1:12" ht="25.5" customHeight="1" hidden="1">
      <c r="A128" s="167" t="s">
        <v>92</v>
      </c>
      <c r="B128" s="14" t="s">
        <v>242</v>
      </c>
      <c r="C128" s="15">
        <v>965</v>
      </c>
      <c r="D128" s="22" t="s">
        <v>205</v>
      </c>
      <c r="E128" s="16" t="s">
        <v>374</v>
      </c>
      <c r="F128" s="16"/>
      <c r="G128" s="15"/>
      <c r="H128" s="15">
        <v>200</v>
      </c>
      <c r="I128" s="39"/>
      <c r="J128" s="184">
        <f>J129</f>
        <v>0</v>
      </c>
      <c r="K128" s="56"/>
      <c r="L128" s="135"/>
    </row>
    <row r="129" spans="1:12" ht="25.5" customHeight="1" hidden="1">
      <c r="A129" s="167" t="s">
        <v>391</v>
      </c>
      <c r="B129" s="168" t="s">
        <v>105</v>
      </c>
      <c r="C129" s="169">
        <v>965</v>
      </c>
      <c r="D129" s="22" t="s">
        <v>205</v>
      </c>
      <c r="E129" s="16" t="s">
        <v>374</v>
      </c>
      <c r="F129" s="169"/>
      <c r="G129" s="169"/>
      <c r="H129" s="170" t="s">
        <v>97</v>
      </c>
      <c r="I129" s="178"/>
      <c r="J129" s="201">
        <v>0</v>
      </c>
      <c r="K129" s="56"/>
      <c r="L129" s="135"/>
    </row>
    <row r="130" spans="1:20" s="51" customFormat="1" ht="20.25" customHeight="1">
      <c r="A130" s="115" t="s">
        <v>81</v>
      </c>
      <c r="B130" s="116" t="s">
        <v>42</v>
      </c>
      <c r="C130" s="117">
        <v>965</v>
      </c>
      <c r="D130" s="158" t="s">
        <v>43</v>
      </c>
      <c r="E130" s="158"/>
      <c r="F130" s="159"/>
      <c r="G130" s="159"/>
      <c r="H130" s="159"/>
      <c r="I130" s="158"/>
      <c r="J130" s="160">
        <f>J131</f>
        <v>131302.2</v>
      </c>
      <c r="K130" s="112">
        <f>K131</f>
        <v>0</v>
      </c>
      <c r="L130" s="138"/>
      <c r="M130" s="110"/>
      <c r="N130" s="111"/>
      <c r="P130" s="145"/>
      <c r="S130" s="47"/>
      <c r="T130" s="150"/>
    </row>
    <row r="131" spans="1:20" s="47" customFormat="1" ht="17.25" customHeight="1">
      <c r="A131" s="86" t="s">
        <v>82</v>
      </c>
      <c r="B131" s="87" t="s">
        <v>46</v>
      </c>
      <c r="C131" s="88">
        <v>965</v>
      </c>
      <c r="D131" s="89" t="s">
        <v>47</v>
      </c>
      <c r="E131" s="88"/>
      <c r="F131" s="88"/>
      <c r="G131" s="88"/>
      <c r="H131" s="88"/>
      <c r="I131" s="90"/>
      <c r="J131" s="90">
        <f>J135+J138+J141+J149+J154+J157+J160+J163+J166+J169+J172+J177+J180+J144+J134</f>
        <v>131302.2</v>
      </c>
      <c r="K131" s="11"/>
      <c r="L131" s="137"/>
      <c r="M131" s="72"/>
      <c r="P131" s="148"/>
      <c r="T131" s="151"/>
    </row>
    <row r="132" spans="1:20" s="47" customFormat="1" ht="50.25" customHeight="1" hidden="1">
      <c r="A132" s="97" t="s">
        <v>341</v>
      </c>
      <c r="B132" s="166" t="s">
        <v>373</v>
      </c>
      <c r="C132" s="93">
        <v>965</v>
      </c>
      <c r="D132" s="94" t="s">
        <v>47</v>
      </c>
      <c r="E132" s="153">
        <v>4310000491</v>
      </c>
      <c r="F132" s="153"/>
      <c r="G132" s="153"/>
      <c r="H132" s="153"/>
      <c r="I132" s="155"/>
      <c r="J132" s="197">
        <f>J133</f>
        <v>0</v>
      </c>
      <c r="K132" s="11"/>
      <c r="L132" s="137"/>
      <c r="M132" s="72"/>
      <c r="P132" s="148"/>
      <c r="T132" s="151"/>
    </row>
    <row r="133" spans="1:20" s="47" customFormat="1" ht="17.25" customHeight="1" hidden="1">
      <c r="A133" s="52" t="s">
        <v>278</v>
      </c>
      <c r="B133" s="14" t="s">
        <v>242</v>
      </c>
      <c r="C133" s="15">
        <v>965</v>
      </c>
      <c r="D133" s="22" t="s">
        <v>47</v>
      </c>
      <c r="E133" s="21">
        <v>4310000491</v>
      </c>
      <c r="F133" s="16"/>
      <c r="G133" s="15"/>
      <c r="H133" s="15">
        <v>200</v>
      </c>
      <c r="I133" s="39"/>
      <c r="J133" s="184">
        <f>J134</f>
        <v>0</v>
      </c>
      <c r="K133" s="11"/>
      <c r="L133" s="137"/>
      <c r="M133" s="72"/>
      <c r="P133" s="148"/>
      <c r="T133" s="151"/>
    </row>
    <row r="134" spans="1:20" s="47" customFormat="1" ht="17.25" customHeight="1" hidden="1">
      <c r="A134" s="175" t="s">
        <v>279</v>
      </c>
      <c r="B134" s="168" t="s">
        <v>105</v>
      </c>
      <c r="C134" s="169">
        <v>965</v>
      </c>
      <c r="D134" s="170" t="s">
        <v>47</v>
      </c>
      <c r="E134" s="169">
        <v>4310000491</v>
      </c>
      <c r="F134" s="169"/>
      <c r="G134" s="169"/>
      <c r="H134" s="170" t="s">
        <v>97</v>
      </c>
      <c r="I134" s="178"/>
      <c r="J134" s="201">
        <v>0</v>
      </c>
      <c r="K134" s="11"/>
      <c r="L134" s="137"/>
      <c r="M134" s="72"/>
      <c r="P134" s="148"/>
      <c r="T134" s="151"/>
    </row>
    <row r="135" spans="1:20" s="40" customFormat="1" ht="56.25" customHeight="1">
      <c r="A135" s="161" t="s">
        <v>387</v>
      </c>
      <c r="B135" s="162" t="s">
        <v>399</v>
      </c>
      <c r="C135" s="153">
        <v>965</v>
      </c>
      <c r="D135" s="157" t="s">
        <v>47</v>
      </c>
      <c r="E135" s="153">
        <v>6000000131</v>
      </c>
      <c r="F135" s="153"/>
      <c r="G135" s="153"/>
      <c r="H135" s="153"/>
      <c r="I135" s="154"/>
      <c r="J135" s="154">
        <f>J136</f>
        <v>30528.4</v>
      </c>
      <c r="K135" s="28"/>
      <c r="L135" s="135"/>
      <c r="M135" s="71"/>
      <c r="P135" s="147"/>
      <c r="T135" s="151"/>
    </row>
    <row r="136" spans="1:12" ht="23.25" customHeight="1">
      <c r="A136" s="52" t="s">
        <v>278</v>
      </c>
      <c r="B136" s="14" t="s">
        <v>242</v>
      </c>
      <c r="C136" s="15">
        <v>965</v>
      </c>
      <c r="D136" s="22" t="s">
        <v>47</v>
      </c>
      <c r="E136" s="21">
        <v>6000000131</v>
      </c>
      <c r="F136" s="16"/>
      <c r="G136" s="15"/>
      <c r="H136" s="15">
        <v>200</v>
      </c>
      <c r="I136" s="39"/>
      <c r="J136" s="8">
        <f>J137</f>
        <v>30528.4</v>
      </c>
      <c r="K136" s="8"/>
      <c r="L136" s="135"/>
    </row>
    <row r="137" spans="1:20" s="172" customFormat="1" ht="26.25" customHeight="1">
      <c r="A137" s="175" t="s">
        <v>279</v>
      </c>
      <c r="B137" s="168" t="s">
        <v>105</v>
      </c>
      <c r="C137" s="169">
        <v>965</v>
      </c>
      <c r="D137" s="170" t="s">
        <v>47</v>
      </c>
      <c r="E137" s="169">
        <v>6000000131</v>
      </c>
      <c r="F137" s="169"/>
      <c r="G137" s="169"/>
      <c r="H137" s="170" t="s">
        <v>97</v>
      </c>
      <c r="I137" s="127"/>
      <c r="J137" s="127">
        <f>18900+6336+6125.2-832.8</f>
        <v>30528.4</v>
      </c>
      <c r="K137" s="127"/>
      <c r="L137" s="135"/>
      <c r="M137" s="171">
        <v>7.6</v>
      </c>
      <c r="P137" s="176">
        <v>689.3</v>
      </c>
      <c r="T137" s="174"/>
    </row>
    <row r="138" spans="1:20" s="40" customFormat="1" ht="28.5" customHeight="1">
      <c r="A138" s="161" t="s">
        <v>342</v>
      </c>
      <c r="B138" s="163" t="s">
        <v>258</v>
      </c>
      <c r="C138" s="153">
        <v>965</v>
      </c>
      <c r="D138" s="157" t="s">
        <v>47</v>
      </c>
      <c r="E138" s="153">
        <v>6000000132</v>
      </c>
      <c r="F138" s="153"/>
      <c r="G138" s="153"/>
      <c r="H138" s="153"/>
      <c r="I138" s="154"/>
      <c r="J138" s="154">
        <f>J139</f>
        <v>7583.099999999999</v>
      </c>
      <c r="K138" s="28"/>
      <c r="L138" s="135"/>
      <c r="M138" s="71"/>
      <c r="P138" s="147"/>
      <c r="T138" s="151"/>
    </row>
    <row r="139" spans="1:12" ht="24" customHeight="1">
      <c r="A139" s="52" t="s">
        <v>343</v>
      </c>
      <c r="B139" s="14" t="s">
        <v>242</v>
      </c>
      <c r="C139" s="15">
        <v>965</v>
      </c>
      <c r="D139" s="22" t="s">
        <v>47</v>
      </c>
      <c r="E139" s="21">
        <v>6000000132</v>
      </c>
      <c r="F139" s="16"/>
      <c r="G139" s="15"/>
      <c r="H139" s="15">
        <v>200</v>
      </c>
      <c r="I139" s="39"/>
      <c r="J139" s="8">
        <f>J140</f>
        <v>7583.099999999999</v>
      </c>
      <c r="K139" s="8"/>
      <c r="L139" s="135"/>
    </row>
    <row r="140" spans="1:20" s="172" customFormat="1" ht="28.5" customHeight="1">
      <c r="A140" s="52" t="s">
        <v>344</v>
      </c>
      <c r="B140" s="168" t="s">
        <v>105</v>
      </c>
      <c r="C140" s="169">
        <v>965</v>
      </c>
      <c r="D140" s="170" t="s">
        <v>47</v>
      </c>
      <c r="E140" s="169">
        <v>6000000132</v>
      </c>
      <c r="F140" s="169"/>
      <c r="G140" s="169"/>
      <c r="H140" s="170" t="s">
        <v>97</v>
      </c>
      <c r="I140" s="127"/>
      <c r="J140" s="127">
        <f>7000-19.3+9.4-6.2+599.2</f>
        <v>7583.099999999999</v>
      </c>
      <c r="K140" s="127"/>
      <c r="L140" s="177"/>
      <c r="M140" s="171"/>
      <c r="P140" s="173" t="s">
        <v>256</v>
      </c>
      <c r="T140" s="174"/>
    </row>
    <row r="141" spans="1:20" s="40" customFormat="1" ht="53.25" customHeight="1">
      <c r="A141" s="161" t="s">
        <v>345</v>
      </c>
      <c r="B141" s="163" t="s">
        <v>259</v>
      </c>
      <c r="C141" s="153">
        <v>965</v>
      </c>
      <c r="D141" s="157" t="s">
        <v>47</v>
      </c>
      <c r="E141" s="153">
        <v>6000000133</v>
      </c>
      <c r="F141" s="153"/>
      <c r="G141" s="153"/>
      <c r="H141" s="153"/>
      <c r="I141" s="154"/>
      <c r="J141" s="154">
        <f>J142</f>
        <v>12558.300000000001</v>
      </c>
      <c r="K141" s="28"/>
      <c r="L141" s="135"/>
      <c r="M141" s="71"/>
      <c r="P141" s="147"/>
      <c r="T141" s="151"/>
    </row>
    <row r="142" spans="1:12" ht="25.5" customHeight="1">
      <c r="A142" s="52" t="s">
        <v>346</v>
      </c>
      <c r="B142" s="14" t="s">
        <v>242</v>
      </c>
      <c r="C142" s="15">
        <v>965</v>
      </c>
      <c r="D142" s="22" t="s">
        <v>47</v>
      </c>
      <c r="E142" s="21">
        <v>6000000133</v>
      </c>
      <c r="F142" s="16"/>
      <c r="G142" s="15"/>
      <c r="H142" s="15">
        <v>200</v>
      </c>
      <c r="I142" s="39"/>
      <c r="J142" s="8">
        <f>J143</f>
        <v>12558.300000000001</v>
      </c>
      <c r="K142" s="8"/>
      <c r="L142" s="135"/>
    </row>
    <row r="143" spans="1:20" s="172" customFormat="1" ht="30" customHeight="1">
      <c r="A143" s="52" t="s">
        <v>347</v>
      </c>
      <c r="B143" s="168" t="s">
        <v>105</v>
      </c>
      <c r="C143" s="169">
        <v>965</v>
      </c>
      <c r="D143" s="170" t="s">
        <v>47</v>
      </c>
      <c r="E143" s="169">
        <v>6000000133</v>
      </c>
      <c r="F143" s="169"/>
      <c r="G143" s="169"/>
      <c r="H143" s="170" t="s">
        <v>97</v>
      </c>
      <c r="I143" s="127"/>
      <c r="J143" s="127">
        <f>9800+2561.5-21.8+4.1+197.8+16.7</f>
        <v>12558.300000000001</v>
      </c>
      <c r="K143" s="127"/>
      <c r="L143" s="135"/>
      <c r="M143" s="171"/>
      <c r="P143" s="173">
        <v>27</v>
      </c>
      <c r="T143" s="174"/>
    </row>
    <row r="144" spans="1:20" s="172" customFormat="1" ht="45.75" customHeight="1">
      <c r="A144" s="161" t="s">
        <v>348</v>
      </c>
      <c r="B144" s="163" t="s">
        <v>333</v>
      </c>
      <c r="C144" s="153">
        <v>965</v>
      </c>
      <c r="D144" s="157" t="s">
        <v>47</v>
      </c>
      <c r="E144" s="153">
        <v>6000000134</v>
      </c>
      <c r="F144" s="153"/>
      <c r="G144" s="153"/>
      <c r="H144" s="153"/>
      <c r="I144" s="154"/>
      <c r="J144" s="154">
        <f>J145+J147</f>
        <v>7946.6</v>
      </c>
      <c r="K144" s="127"/>
      <c r="L144" s="135"/>
      <c r="M144" s="171"/>
      <c r="P144" s="173"/>
      <c r="T144" s="174"/>
    </row>
    <row r="145" spans="1:20" s="172" customFormat="1" ht="30" customHeight="1">
      <c r="A145" s="52" t="s">
        <v>349</v>
      </c>
      <c r="B145" s="14" t="s">
        <v>242</v>
      </c>
      <c r="C145" s="15">
        <v>965</v>
      </c>
      <c r="D145" s="22" t="s">
        <v>47</v>
      </c>
      <c r="E145" s="21">
        <v>6000000134</v>
      </c>
      <c r="F145" s="16"/>
      <c r="G145" s="15"/>
      <c r="H145" s="15">
        <v>200</v>
      </c>
      <c r="I145" s="39"/>
      <c r="J145" s="8">
        <f>J146</f>
        <v>7893.8</v>
      </c>
      <c r="K145" s="127"/>
      <c r="L145" s="135"/>
      <c r="M145" s="171"/>
      <c r="P145" s="173"/>
      <c r="T145" s="174"/>
    </row>
    <row r="146" spans="1:20" s="172" customFormat="1" ht="30" customHeight="1">
      <c r="A146" s="175" t="s">
        <v>350</v>
      </c>
      <c r="B146" s="168" t="s">
        <v>105</v>
      </c>
      <c r="C146" s="169">
        <v>965</v>
      </c>
      <c r="D146" s="170" t="s">
        <v>47</v>
      </c>
      <c r="E146" s="169">
        <v>6000000134</v>
      </c>
      <c r="F146" s="169"/>
      <c r="G146" s="169"/>
      <c r="H146" s="170" t="s">
        <v>97</v>
      </c>
      <c r="I146" s="127"/>
      <c r="J146" s="127">
        <f>7000+730.7+163.1</f>
        <v>7893.8</v>
      </c>
      <c r="K146" s="127"/>
      <c r="L146" s="135"/>
      <c r="M146" s="171"/>
      <c r="P146" s="173"/>
      <c r="T146" s="174"/>
    </row>
    <row r="147" spans="1:20" s="172" customFormat="1" ht="30" customHeight="1">
      <c r="A147" s="52" t="s">
        <v>400</v>
      </c>
      <c r="B147" s="168" t="s">
        <v>402</v>
      </c>
      <c r="C147" s="15">
        <v>965</v>
      </c>
      <c r="D147" s="22" t="s">
        <v>47</v>
      </c>
      <c r="E147" s="21">
        <v>6000000134</v>
      </c>
      <c r="F147" s="16"/>
      <c r="G147" s="15"/>
      <c r="H147" s="15">
        <v>800</v>
      </c>
      <c r="I147" s="39"/>
      <c r="J147" s="8">
        <f>J148</f>
        <v>52.800000000000004</v>
      </c>
      <c r="K147" s="127"/>
      <c r="L147" s="135"/>
      <c r="M147" s="171"/>
      <c r="P147" s="173"/>
      <c r="T147" s="174"/>
    </row>
    <row r="148" spans="1:20" s="172" customFormat="1" ht="30" customHeight="1">
      <c r="A148" s="175" t="s">
        <v>401</v>
      </c>
      <c r="B148" s="168" t="s">
        <v>403</v>
      </c>
      <c r="C148" s="169">
        <v>965</v>
      </c>
      <c r="D148" s="170" t="s">
        <v>47</v>
      </c>
      <c r="E148" s="169">
        <v>6000000134</v>
      </c>
      <c r="F148" s="169"/>
      <c r="G148" s="169"/>
      <c r="H148" s="170" t="s">
        <v>98</v>
      </c>
      <c r="I148" s="127"/>
      <c r="J148" s="127">
        <f>105.2-52.4</f>
        <v>52.800000000000004</v>
      </c>
      <c r="K148" s="127"/>
      <c r="L148" s="135"/>
      <c r="M148" s="171"/>
      <c r="P148" s="173"/>
      <c r="T148" s="174"/>
    </row>
    <row r="149" spans="1:20" s="40" customFormat="1" ht="41.25" customHeight="1">
      <c r="A149" s="161" t="s">
        <v>351</v>
      </c>
      <c r="B149" s="163" t="s">
        <v>260</v>
      </c>
      <c r="C149" s="153">
        <v>965</v>
      </c>
      <c r="D149" s="157" t="s">
        <v>47</v>
      </c>
      <c r="E149" s="153">
        <v>6000000141</v>
      </c>
      <c r="F149" s="153"/>
      <c r="G149" s="153"/>
      <c r="H149" s="153"/>
      <c r="I149" s="154"/>
      <c r="J149" s="154">
        <f>J150+J152</f>
        <v>2573.4</v>
      </c>
      <c r="K149" s="28"/>
      <c r="L149" s="135"/>
      <c r="M149" s="71"/>
      <c r="P149" s="147"/>
      <c r="T149" s="151"/>
    </row>
    <row r="150" spans="1:12" ht="25.5" customHeight="1">
      <c r="A150" s="164" t="s">
        <v>352</v>
      </c>
      <c r="B150" s="14" t="s">
        <v>242</v>
      </c>
      <c r="C150" s="15">
        <v>965</v>
      </c>
      <c r="D150" s="22" t="s">
        <v>47</v>
      </c>
      <c r="E150" s="21">
        <v>6000000141</v>
      </c>
      <c r="F150" s="16"/>
      <c r="G150" s="15"/>
      <c r="H150" s="15">
        <v>200</v>
      </c>
      <c r="I150" s="39"/>
      <c r="J150" s="8">
        <f>J151</f>
        <v>2269.8</v>
      </c>
      <c r="K150" s="8"/>
      <c r="L150" s="135"/>
    </row>
    <row r="151" spans="1:20" s="172" customFormat="1" ht="27" customHeight="1">
      <c r="A151" s="175" t="s">
        <v>353</v>
      </c>
      <c r="B151" s="168" t="s">
        <v>105</v>
      </c>
      <c r="C151" s="169">
        <v>965</v>
      </c>
      <c r="D151" s="170" t="s">
        <v>47</v>
      </c>
      <c r="E151" s="169">
        <v>6000000141</v>
      </c>
      <c r="F151" s="169"/>
      <c r="G151" s="169"/>
      <c r="H151" s="170" t="s">
        <v>97</v>
      </c>
      <c r="I151" s="129"/>
      <c r="J151" s="129">
        <f>2000+385.8-66.9-49.1</f>
        <v>2269.8</v>
      </c>
      <c r="K151" s="129"/>
      <c r="L151" s="135"/>
      <c r="M151" s="171">
        <v>-4.9</v>
      </c>
      <c r="O151" s="172">
        <v>-131.5</v>
      </c>
      <c r="P151" s="173">
        <v>-0.1</v>
      </c>
      <c r="T151" s="174"/>
    </row>
    <row r="152" spans="1:20" s="172" customFormat="1" ht="27" customHeight="1">
      <c r="A152" s="164" t="s">
        <v>404</v>
      </c>
      <c r="B152" s="168" t="s">
        <v>402</v>
      </c>
      <c r="C152" s="15">
        <v>965</v>
      </c>
      <c r="D152" s="22" t="s">
        <v>47</v>
      </c>
      <c r="E152" s="21">
        <v>6000000141</v>
      </c>
      <c r="F152" s="16"/>
      <c r="G152" s="15"/>
      <c r="H152" s="15">
        <v>800</v>
      </c>
      <c r="I152" s="39"/>
      <c r="J152" s="8">
        <f>J153</f>
        <v>303.6</v>
      </c>
      <c r="K152" s="129"/>
      <c r="L152" s="135"/>
      <c r="M152" s="171"/>
      <c r="P152" s="173"/>
      <c r="T152" s="174"/>
    </row>
    <row r="153" spans="1:20" s="172" customFormat="1" ht="27" customHeight="1">
      <c r="A153" s="175" t="s">
        <v>405</v>
      </c>
      <c r="B153" s="168" t="s">
        <v>403</v>
      </c>
      <c r="C153" s="169">
        <v>965</v>
      </c>
      <c r="D153" s="170" t="s">
        <v>47</v>
      </c>
      <c r="E153" s="169">
        <v>6000000141</v>
      </c>
      <c r="F153" s="169"/>
      <c r="G153" s="169"/>
      <c r="H153" s="170" t="s">
        <v>98</v>
      </c>
      <c r="I153" s="129"/>
      <c r="J153" s="129">
        <f>100+203.6</f>
        <v>303.6</v>
      </c>
      <c r="K153" s="129"/>
      <c r="L153" s="135"/>
      <c r="M153" s="171"/>
      <c r="P153" s="173"/>
      <c r="T153" s="174"/>
    </row>
    <row r="154" spans="1:20" s="40" customFormat="1" ht="43.5" customHeight="1">
      <c r="A154" s="161" t="s">
        <v>354</v>
      </c>
      <c r="B154" s="163" t="s">
        <v>262</v>
      </c>
      <c r="C154" s="153">
        <v>965</v>
      </c>
      <c r="D154" s="157" t="s">
        <v>47</v>
      </c>
      <c r="E154" s="153">
        <v>6000000142</v>
      </c>
      <c r="F154" s="153"/>
      <c r="G154" s="153"/>
      <c r="H154" s="153"/>
      <c r="I154" s="154"/>
      <c r="J154" s="154">
        <f>J155</f>
        <v>299.8</v>
      </c>
      <c r="K154" s="28"/>
      <c r="L154" s="135"/>
      <c r="M154" s="71"/>
      <c r="P154" s="147"/>
      <c r="T154" s="151"/>
    </row>
    <row r="155" spans="1:12" ht="17.25" customHeight="1">
      <c r="A155" s="52" t="s">
        <v>355</v>
      </c>
      <c r="B155" s="14" t="s">
        <v>242</v>
      </c>
      <c r="C155" s="15">
        <v>965</v>
      </c>
      <c r="D155" s="22" t="s">
        <v>47</v>
      </c>
      <c r="E155" s="21">
        <v>6000000142</v>
      </c>
      <c r="F155" s="16"/>
      <c r="G155" s="15"/>
      <c r="H155" s="15">
        <v>200</v>
      </c>
      <c r="I155" s="39"/>
      <c r="J155" s="8">
        <f>J156</f>
        <v>299.8</v>
      </c>
      <c r="K155" s="8"/>
      <c r="L155" s="135"/>
    </row>
    <row r="156" spans="1:20" s="172" customFormat="1" ht="26.25" customHeight="1">
      <c r="A156" s="58" t="s">
        <v>356</v>
      </c>
      <c r="B156" s="168" t="s">
        <v>105</v>
      </c>
      <c r="C156" s="169">
        <v>965</v>
      </c>
      <c r="D156" s="170" t="s">
        <v>47</v>
      </c>
      <c r="E156" s="169">
        <v>6000000142</v>
      </c>
      <c r="F156" s="169"/>
      <c r="G156" s="169"/>
      <c r="H156" s="170" t="s">
        <v>97</v>
      </c>
      <c r="I156" s="127"/>
      <c r="J156" s="127">
        <f>300-0.2</f>
        <v>299.8</v>
      </c>
      <c r="K156" s="127"/>
      <c r="L156" s="135"/>
      <c r="M156" s="171">
        <v>-100</v>
      </c>
      <c r="P156" s="173">
        <v>-300</v>
      </c>
      <c r="T156" s="174"/>
    </row>
    <row r="157" spans="1:20" s="40" customFormat="1" ht="27" customHeight="1" hidden="1">
      <c r="A157" s="161" t="s">
        <v>357</v>
      </c>
      <c r="B157" s="163" t="s">
        <v>261</v>
      </c>
      <c r="C157" s="153">
        <v>965</v>
      </c>
      <c r="D157" s="157" t="s">
        <v>47</v>
      </c>
      <c r="E157" s="153">
        <v>6000000143</v>
      </c>
      <c r="F157" s="153"/>
      <c r="G157" s="153"/>
      <c r="H157" s="153"/>
      <c r="I157" s="154"/>
      <c r="J157" s="154">
        <f>J158</f>
        <v>0</v>
      </c>
      <c r="K157" s="28"/>
      <c r="L157" s="135"/>
      <c r="M157" s="71"/>
      <c r="P157" s="147"/>
      <c r="T157" s="151"/>
    </row>
    <row r="158" spans="1:12" ht="24" customHeight="1" hidden="1">
      <c r="A158" s="52" t="s">
        <v>358</v>
      </c>
      <c r="B158" s="14" t="s">
        <v>242</v>
      </c>
      <c r="C158" s="15">
        <v>965</v>
      </c>
      <c r="D158" s="22" t="s">
        <v>47</v>
      </c>
      <c r="E158" s="21">
        <v>6000000143</v>
      </c>
      <c r="F158" s="16"/>
      <c r="G158" s="15"/>
      <c r="H158" s="15">
        <v>200</v>
      </c>
      <c r="I158" s="39"/>
      <c r="J158" s="128">
        <f>J159</f>
        <v>0</v>
      </c>
      <c r="K158" s="8"/>
      <c r="L158" s="135"/>
    </row>
    <row r="159" spans="1:20" s="40" customFormat="1" ht="29.25" customHeight="1" hidden="1">
      <c r="A159" s="68" t="s">
        <v>388</v>
      </c>
      <c r="B159" s="14" t="s">
        <v>105</v>
      </c>
      <c r="C159" s="21">
        <v>965</v>
      </c>
      <c r="D159" s="22" t="s">
        <v>47</v>
      </c>
      <c r="E159" s="21">
        <v>6000000143</v>
      </c>
      <c r="F159" s="21"/>
      <c r="G159" s="21"/>
      <c r="H159" s="22" t="s">
        <v>97</v>
      </c>
      <c r="I159" s="8"/>
      <c r="J159" s="128">
        <f>1400-1400</f>
        <v>0</v>
      </c>
      <c r="K159" s="8"/>
      <c r="L159" s="135"/>
      <c r="M159" s="71">
        <v>100</v>
      </c>
      <c r="P159" s="147">
        <v>100</v>
      </c>
      <c r="R159" s="40">
        <v>-1400</v>
      </c>
      <c r="T159" s="151"/>
    </row>
    <row r="160" spans="1:20" s="40" customFormat="1" ht="81" customHeight="1">
      <c r="A160" s="161" t="s">
        <v>357</v>
      </c>
      <c r="B160" s="163" t="s">
        <v>393</v>
      </c>
      <c r="C160" s="153">
        <v>965</v>
      </c>
      <c r="D160" s="157" t="s">
        <v>47</v>
      </c>
      <c r="E160" s="153">
        <v>6000000151</v>
      </c>
      <c r="F160" s="153"/>
      <c r="G160" s="153"/>
      <c r="H160" s="153"/>
      <c r="I160" s="154"/>
      <c r="J160" s="154">
        <f>J161</f>
        <v>14679.699999999999</v>
      </c>
      <c r="K160" s="28"/>
      <c r="L160" s="135"/>
      <c r="M160" s="71"/>
      <c r="P160" s="147"/>
      <c r="T160" s="151"/>
    </row>
    <row r="161" spans="1:12" ht="25.5" customHeight="1">
      <c r="A161" s="58" t="s">
        <v>358</v>
      </c>
      <c r="B161" s="14" t="s">
        <v>242</v>
      </c>
      <c r="C161" s="15">
        <v>965</v>
      </c>
      <c r="D161" s="22" t="s">
        <v>47</v>
      </c>
      <c r="E161" s="21">
        <v>6000000151</v>
      </c>
      <c r="F161" s="16"/>
      <c r="G161" s="15"/>
      <c r="H161" s="15">
        <v>200</v>
      </c>
      <c r="I161" s="39"/>
      <c r="J161" s="8">
        <f>J162</f>
        <v>14679.699999999999</v>
      </c>
      <c r="K161" s="8"/>
      <c r="L161" s="135"/>
    </row>
    <row r="162" spans="1:20" s="172" customFormat="1" ht="26.25" customHeight="1">
      <c r="A162" s="165" t="s">
        <v>406</v>
      </c>
      <c r="B162" s="168" t="s">
        <v>105</v>
      </c>
      <c r="C162" s="169">
        <v>965</v>
      </c>
      <c r="D162" s="170" t="s">
        <v>47</v>
      </c>
      <c r="E162" s="169">
        <v>6000000151</v>
      </c>
      <c r="F162" s="169">
        <v>412</v>
      </c>
      <c r="G162" s="169">
        <v>290</v>
      </c>
      <c r="H162" s="170" t="s">
        <v>97</v>
      </c>
      <c r="I162" s="127"/>
      <c r="J162" s="127">
        <f>15500-701.6-118.7-50.5+50.5</f>
        <v>14679.699999999999</v>
      </c>
      <c r="K162" s="127"/>
      <c r="L162" s="135"/>
      <c r="M162" s="171"/>
      <c r="O162" s="172">
        <v>-2171.7</v>
      </c>
      <c r="P162" s="173">
        <v>-537.9</v>
      </c>
      <c r="T162" s="174"/>
    </row>
    <row r="163" spans="1:20" s="40" customFormat="1" ht="42.75" customHeight="1">
      <c r="A163" s="161" t="s">
        <v>359</v>
      </c>
      <c r="B163" s="162" t="s">
        <v>263</v>
      </c>
      <c r="C163" s="153">
        <v>965</v>
      </c>
      <c r="D163" s="157" t="s">
        <v>47</v>
      </c>
      <c r="E163" s="153">
        <v>6000000152</v>
      </c>
      <c r="F163" s="153"/>
      <c r="G163" s="153"/>
      <c r="H163" s="153"/>
      <c r="I163" s="154"/>
      <c r="J163" s="154">
        <f>J164</f>
        <v>7121.2</v>
      </c>
      <c r="K163" s="28"/>
      <c r="L163" s="135"/>
      <c r="M163" s="71"/>
      <c r="P163" s="147"/>
      <c r="T163" s="151"/>
    </row>
    <row r="164" spans="1:12" ht="23.25" customHeight="1">
      <c r="A164" s="58" t="s">
        <v>360</v>
      </c>
      <c r="B164" s="14" t="s">
        <v>242</v>
      </c>
      <c r="C164" s="15">
        <v>965</v>
      </c>
      <c r="D164" s="22" t="s">
        <v>47</v>
      </c>
      <c r="E164" s="21">
        <v>6000000152</v>
      </c>
      <c r="F164" s="16"/>
      <c r="G164" s="15"/>
      <c r="H164" s="15">
        <v>200</v>
      </c>
      <c r="I164" s="39"/>
      <c r="J164" s="8">
        <f>J165</f>
        <v>7121.2</v>
      </c>
      <c r="K164" s="8"/>
      <c r="L164" s="135"/>
    </row>
    <row r="165" spans="1:20" s="40" customFormat="1" ht="29.25" customHeight="1">
      <c r="A165" s="165" t="s">
        <v>389</v>
      </c>
      <c r="B165" s="14" t="s">
        <v>105</v>
      </c>
      <c r="C165" s="21">
        <v>965</v>
      </c>
      <c r="D165" s="22" t="s">
        <v>47</v>
      </c>
      <c r="E165" s="21">
        <v>6000000152</v>
      </c>
      <c r="F165" s="21"/>
      <c r="G165" s="21"/>
      <c r="H165" s="22" t="s">
        <v>97</v>
      </c>
      <c r="I165" s="8"/>
      <c r="J165" s="8">
        <f>2000+409.7-4.2+4715.7</f>
        <v>7121.2</v>
      </c>
      <c r="K165" s="8"/>
      <c r="L165" s="135"/>
      <c r="M165" s="71"/>
      <c r="P165" s="147"/>
      <c r="T165" s="151"/>
    </row>
    <row r="166" spans="1:20" s="40" customFormat="1" ht="72.75" customHeight="1" hidden="1">
      <c r="A166" s="161" t="s">
        <v>364</v>
      </c>
      <c r="B166" s="162" t="s">
        <v>264</v>
      </c>
      <c r="C166" s="153">
        <v>965</v>
      </c>
      <c r="D166" s="157" t="s">
        <v>47</v>
      </c>
      <c r="E166" s="153">
        <v>6000000154</v>
      </c>
      <c r="F166" s="153"/>
      <c r="G166" s="153"/>
      <c r="H166" s="153"/>
      <c r="I166" s="154"/>
      <c r="J166" s="154">
        <f>J167</f>
        <v>0</v>
      </c>
      <c r="K166" s="28"/>
      <c r="L166" s="135"/>
      <c r="M166" s="71"/>
      <c r="P166" s="147"/>
      <c r="T166" s="151"/>
    </row>
    <row r="167" spans="1:12" ht="27" customHeight="1" hidden="1">
      <c r="A167" s="58" t="s">
        <v>365</v>
      </c>
      <c r="B167" s="14" t="s">
        <v>242</v>
      </c>
      <c r="C167" s="15">
        <v>965</v>
      </c>
      <c r="D167" s="22" t="s">
        <v>47</v>
      </c>
      <c r="E167" s="21">
        <v>6000000154</v>
      </c>
      <c r="F167" s="16"/>
      <c r="G167" s="15"/>
      <c r="H167" s="15">
        <v>200</v>
      </c>
      <c r="I167" s="39"/>
      <c r="J167" s="8">
        <f>J168</f>
        <v>0</v>
      </c>
      <c r="K167" s="8"/>
      <c r="L167" s="135"/>
    </row>
    <row r="168" spans="1:20" s="40" customFormat="1" ht="28.5" customHeight="1" hidden="1">
      <c r="A168" s="165" t="s">
        <v>366</v>
      </c>
      <c r="B168" s="14" t="s">
        <v>105</v>
      </c>
      <c r="C168" s="21">
        <v>965</v>
      </c>
      <c r="D168" s="22" t="s">
        <v>47</v>
      </c>
      <c r="E168" s="21">
        <v>6000000154</v>
      </c>
      <c r="F168" s="21"/>
      <c r="G168" s="21"/>
      <c r="H168" s="22" t="s">
        <v>97</v>
      </c>
      <c r="I168" s="8"/>
      <c r="J168" s="8">
        <v>0</v>
      </c>
      <c r="K168" s="8"/>
      <c r="L168" s="135"/>
      <c r="M168" s="71"/>
      <c r="P168" s="147"/>
      <c r="T168" s="151"/>
    </row>
    <row r="169" spans="1:20" s="40" customFormat="1" ht="38.25" customHeight="1">
      <c r="A169" s="161" t="s">
        <v>361</v>
      </c>
      <c r="B169" s="166" t="s">
        <v>265</v>
      </c>
      <c r="C169" s="153">
        <v>965</v>
      </c>
      <c r="D169" s="157" t="s">
        <v>47</v>
      </c>
      <c r="E169" s="153">
        <v>6000000155</v>
      </c>
      <c r="F169" s="153"/>
      <c r="G169" s="153"/>
      <c r="H169" s="157"/>
      <c r="I169" s="156"/>
      <c r="J169" s="156">
        <f>J170</f>
        <v>200</v>
      </c>
      <c r="K169" s="8"/>
      <c r="L169" s="135"/>
      <c r="M169" s="71"/>
      <c r="P169" s="147"/>
      <c r="T169" s="151"/>
    </row>
    <row r="170" spans="1:20" s="40" customFormat="1" ht="28.5" customHeight="1">
      <c r="A170" s="58" t="s">
        <v>362</v>
      </c>
      <c r="B170" s="14" t="s">
        <v>242</v>
      </c>
      <c r="C170" s="15">
        <v>965</v>
      </c>
      <c r="D170" s="22" t="s">
        <v>47</v>
      </c>
      <c r="E170" s="21">
        <v>6000000155</v>
      </c>
      <c r="F170" s="16"/>
      <c r="G170" s="15"/>
      <c r="H170" s="15">
        <v>200</v>
      </c>
      <c r="I170" s="8"/>
      <c r="J170" s="8">
        <f>J171</f>
        <v>200</v>
      </c>
      <c r="K170" s="8"/>
      <c r="L170" s="135"/>
      <c r="M170" s="71"/>
      <c r="P170" s="147"/>
      <c r="T170" s="151"/>
    </row>
    <row r="171" spans="1:20" s="40" customFormat="1" ht="28.5" customHeight="1">
      <c r="A171" s="58" t="s">
        <v>363</v>
      </c>
      <c r="B171" s="14" t="s">
        <v>105</v>
      </c>
      <c r="C171" s="21">
        <v>965</v>
      </c>
      <c r="D171" s="22" t="s">
        <v>47</v>
      </c>
      <c r="E171" s="21">
        <v>6000000155</v>
      </c>
      <c r="F171" s="21"/>
      <c r="G171" s="21"/>
      <c r="H171" s="22" t="s">
        <v>97</v>
      </c>
      <c r="I171" s="8"/>
      <c r="J171" s="8">
        <f>200-200+200</f>
        <v>200</v>
      </c>
      <c r="K171" s="8"/>
      <c r="L171" s="135"/>
      <c r="M171" s="71"/>
      <c r="P171" s="147">
        <v>100</v>
      </c>
      <c r="T171" s="151"/>
    </row>
    <row r="172" spans="1:20" s="40" customFormat="1" ht="39.75" customHeight="1">
      <c r="A172" s="161" t="s">
        <v>364</v>
      </c>
      <c r="B172" s="163" t="s">
        <v>266</v>
      </c>
      <c r="C172" s="153">
        <v>965</v>
      </c>
      <c r="D172" s="157" t="s">
        <v>47</v>
      </c>
      <c r="E172" s="153">
        <v>6000000161</v>
      </c>
      <c r="F172" s="153"/>
      <c r="G172" s="153"/>
      <c r="H172" s="153"/>
      <c r="I172" s="156"/>
      <c r="J172" s="156">
        <f>J173+J175</f>
        <v>33153.299999999996</v>
      </c>
      <c r="K172" s="8"/>
      <c r="L172" s="135"/>
      <c r="M172" s="71"/>
      <c r="P172" s="147"/>
      <c r="T172" s="151"/>
    </row>
    <row r="173" spans="1:12" ht="26.25" customHeight="1">
      <c r="A173" s="58" t="s">
        <v>365</v>
      </c>
      <c r="B173" s="14" t="s">
        <v>242</v>
      </c>
      <c r="C173" s="15">
        <v>965</v>
      </c>
      <c r="D173" s="22" t="s">
        <v>47</v>
      </c>
      <c r="E173" s="21">
        <v>6000000161</v>
      </c>
      <c r="F173" s="16"/>
      <c r="G173" s="15"/>
      <c r="H173" s="15">
        <v>200</v>
      </c>
      <c r="I173" s="39"/>
      <c r="J173" s="8">
        <f>J174</f>
        <v>33153.299999999996</v>
      </c>
      <c r="K173" s="8"/>
      <c r="L173" s="135"/>
    </row>
    <row r="174" spans="1:20" s="172" customFormat="1" ht="25.5">
      <c r="A174" s="175" t="s">
        <v>366</v>
      </c>
      <c r="B174" s="168" t="s">
        <v>105</v>
      </c>
      <c r="C174" s="169">
        <v>965</v>
      </c>
      <c r="D174" s="170" t="s">
        <v>47</v>
      </c>
      <c r="E174" s="169">
        <v>6000000161</v>
      </c>
      <c r="F174" s="169"/>
      <c r="G174" s="169"/>
      <c r="H174" s="170" t="s">
        <v>97</v>
      </c>
      <c r="I174" s="127"/>
      <c r="J174" s="127">
        <f>39400-6669.9-34.7+193.3-7.7+192.6-2.9+277.1+0.6-191-4.1</f>
        <v>33153.299999999996</v>
      </c>
      <c r="K174" s="127"/>
      <c r="L174" s="135"/>
      <c r="M174" s="171">
        <v>-2.7</v>
      </c>
      <c r="O174" s="172">
        <v>-455.4</v>
      </c>
      <c r="P174" s="173">
        <v>-665.6</v>
      </c>
      <c r="T174" s="174"/>
    </row>
    <row r="175" spans="1:20" s="172" customFormat="1" ht="18.75" hidden="1">
      <c r="A175" s="58" t="s">
        <v>334</v>
      </c>
      <c r="B175" s="168" t="s">
        <v>119</v>
      </c>
      <c r="C175" s="169">
        <v>965</v>
      </c>
      <c r="D175" s="170" t="s">
        <v>47</v>
      </c>
      <c r="E175" s="169">
        <v>6000000161</v>
      </c>
      <c r="F175" s="169"/>
      <c r="G175" s="169"/>
      <c r="H175" s="170" t="s">
        <v>294</v>
      </c>
      <c r="I175" s="127"/>
      <c r="J175" s="185">
        <f>J176</f>
        <v>0</v>
      </c>
      <c r="K175" s="127"/>
      <c r="L175" s="135"/>
      <c r="M175" s="171"/>
      <c r="P175" s="173"/>
      <c r="T175" s="174"/>
    </row>
    <row r="176" spans="1:20" s="172" customFormat="1" ht="18.75" hidden="1">
      <c r="A176" s="58" t="s">
        <v>334</v>
      </c>
      <c r="B176" s="168" t="s">
        <v>96</v>
      </c>
      <c r="C176" s="169">
        <v>965</v>
      </c>
      <c r="D176" s="170" t="s">
        <v>47</v>
      </c>
      <c r="E176" s="169">
        <v>6000000161</v>
      </c>
      <c r="F176" s="169"/>
      <c r="G176" s="169"/>
      <c r="H176" s="170" t="s">
        <v>98</v>
      </c>
      <c r="I176" s="127"/>
      <c r="J176" s="185">
        <v>0</v>
      </c>
      <c r="K176" s="127"/>
      <c r="L176" s="135"/>
      <c r="M176" s="171"/>
      <c r="P176" s="173"/>
      <c r="T176" s="174"/>
    </row>
    <row r="177" spans="1:20" s="40" customFormat="1" ht="40.5" customHeight="1">
      <c r="A177" s="161" t="s">
        <v>367</v>
      </c>
      <c r="B177" s="163" t="s">
        <v>267</v>
      </c>
      <c r="C177" s="153">
        <v>965</v>
      </c>
      <c r="D177" s="157" t="s">
        <v>47</v>
      </c>
      <c r="E177" s="153">
        <v>6000000162</v>
      </c>
      <c r="F177" s="153"/>
      <c r="G177" s="153"/>
      <c r="H177" s="153"/>
      <c r="I177" s="156"/>
      <c r="J177" s="156">
        <f>J178</f>
        <v>14408.400000000001</v>
      </c>
      <c r="K177" s="8"/>
      <c r="L177" s="135"/>
      <c r="M177" s="71"/>
      <c r="P177" s="147"/>
      <c r="T177" s="151"/>
    </row>
    <row r="178" spans="1:12" ht="26.25" customHeight="1">
      <c r="A178" s="58" t="s">
        <v>368</v>
      </c>
      <c r="B178" s="14" t="s">
        <v>242</v>
      </c>
      <c r="C178" s="15">
        <v>965</v>
      </c>
      <c r="D178" s="22" t="s">
        <v>47</v>
      </c>
      <c r="E178" s="21">
        <v>6000000162</v>
      </c>
      <c r="F178" s="16"/>
      <c r="G178" s="15"/>
      <c r="H178" s="15">
        <v>200</v>
      </c>
      <c r="I178" s="39"/>
      <c r="J178" s="8">
        <f>J179</f>
        <v>14408.400000000001</v>
      </c>
      <c r="K178" s="8"/>
      <c r="L178" s="135"/>
    </row>
    <row r="179" spans="1:20" s="172" customFormat="1" ht="29.25" customHeight="1">
      <c r="A179" s="58" t="s">
        <v>369</v>
      </c>
      <c r="B179" s="168" t="s">
        <v>105</v>
      </c>
      <c r="C179" s="169">
        <v>965</v>
      </c>
      <c r="D179" s="170" t="s">
        <v>47</v>
      </c>
      <c r="E179" s="169">
        <v>6000000162</v>
      </c>
      <c r="F179" s="169"/>
      <c r="G179" s="169"/>
      <c r="H179" s="170" t="s">
        <v>97</v>
      </c>
      <c r="I179" s="127"/>
      <c r="J179" s="127">
        <f>16250-1701-25.8-105.8-9</f>
        <v>14408.400000000001</v>
      </c>
      <c r="K179" s="127"/>
      <c r="L179" s="135"/>
      <c r="M179" s="171"/>
      <c r="P179" s="173"/>
      <c r="T179" s="174"/>
    </row>
    <row r="180" spans="1:20" s="40" customFormat="1" ht="54" customHeight="1">
      <c r="A180" s="161" t="s">
        <v>370</v>
      </c>
      <c r="B180" s="163" t="s">
        <v>268</v>
      </c>
      <c r="C180" s="153">
        <v>965</v>
      </c>
      <c r="D180" s="157" t="s">
        <v>47</v>
      </c>
      <c r="E180" s="153">
        <v>6000000163</v>
      </c>
      <c r="F180" s="153"/>
      <c r="G180" s="153"/>
      <c r="H180" s="153"/>
      <c r="I180" s="156"/>
      <c r="J180" s="156">
        <f>J182</f>
        <v>250</v>
      </c>
      <c r="K180" s="8"/>
      <c r="L180" s="135"/>
      <c r="M180" s="71"/>
      <c r="P180" s="147"/>
      <c r="T180" s="151"/>
    </row>
    <row r="181" spans="1:12" ht="24" customHeight="1">
      <c r="A181" s="58" t="s">
        <v>371</v>
      </c>
      <c r="B181" s="14" t="s">
        <v>242</v>
      </c>
      <c r="C181" s="15">
        <v>965</v>
      </c>
      <c r="D181" s="22" t="s">
        <v>47</v>
      </c>
      <c r="E181" s="21">
        <v>6000000163</v>
      </c>
      <c r="F181" s="16"/>
      <c r="G181" s="15"/>
      <c r="H181" s="15">
        <v>200</v>
      </c>
      <c r="I181" s="39"/>
      <c r="J181" s="8">
        <f>J182</f>
        <v>250</v>
      </c>
      <c r="K181" s="8"/>
      <c r="L181" s="135"/>
    </row>
    <row r="182" spans="1:20" s="40" customFormat="1" ht="25.5">
      <c r="A182" s="58" t="s">
        <v>372</v>
      </c>
      <c r="B182" s="14" t="s">
        <v>105</v>
      </c>
      <c r="C182" s="21">
        <v>965</v>
      </c>
      <c r="D182" s="22" t="s">
        <v>47</v>
      </c>
      <c r="E182" s="21">
        <v>6000000163</v>
      </c>
      <c r="F182" s="21"/>
      <c r="G182" s="21"/>
      <c r="H182" s="21">
        <v>240</v>
      </c>
      <c r="I182" s="8"/>
      <c r="J182" s="8">
        <v>250</v>
      </c>
      <c r="K182" s="8"/>
      <c r="L182" s="135"/>
      <c r="M182" s="71"/>
      <c r="P182" s="147"/>
      <c r="T182" s="151"/>
    </row>
    <row r="183" spans="1:20" s="53" customFormat="1" ht="17.25" customHeight="1" hidden="1">
      <c r="A183" s="119" t="s">
        <v>83</v>
      </c>
      <c r="B183" s="82" t="s">
        <v>183</v>
      </c>
      <c r="C183" s="83">
        <v>965</v>
      </c>
      <c r="D183" s="84" t="s">
        <v>184</v>
      </c>
      <c r="E183" s="83"/>
      <c r="F183" s="83"/>
      <c r="G183" s="83"/>
      <c r="H183" s="83"/>
      <c r="I183" s="120"/>
      <c r="J183" s="187">
        <f>J184</f>
        <v>0</v>
      </c>
      <c r="K183" s="54">
        <f>K184</f>
        <v>0</v>
      </c>
      <c r="L183" s="139"/>
      <c r="M183" s="73"/>
      <c r="P183" s="149"/>
      <c r="T183" s="152"/>
    </row>
    <row r="184" spans="1:20" s="41" customFormat="1" ht="26.25" customHeight="1" hidden="1">
      <c r="A184" s="91" t="s">
        <v>154</v>
      </c>
      <c r="B184" s="87" t="s">
        <v>186</v>
      </c>
      <c r="C184" s="88">
        <v>965</v>
      </c>
      <c r="D184" s="89" t="s">
        <v>185</v>
      </c>
      <c r="E184" s="88"/>
      <c r="F184" s="88"/>
      <c r="G184" s="88"/>
      <c r="H184" s="88"/>
      <c r="I184" s="104"/>
      <c r="J184" s="188">
        <f>J185</f>
        <v>0</v>
      </c>
      <c r="K184" s="57"/>
      <c r="L184" s="140"/>
      <c r="M184" s="74"/>
      <c r="P184" s="146"/>
      <c r="T184" s="150"/>
    </row>
    <row r="185" spans="1:13" ht="28.5" customHeight="1" hidden="1">
      <c r="A185" s="99" t="s">
        <v>155</v>
      </c>
      <c r="B185" s="96" t="s">
        <v>187</v>
      </c>
      <c r="C185" s="93">
        <v>965</v>
      </c>
      <c r="D185" s="94" t="s">
        <v>185</v>
      </c>
      <c r="E185" s="93">
        <v>4100000171</v>
      </c>
      <c r="F185" s="93"/>
      <c r="G185" s="93"/>
      <c r="H185" s="93"/>
      <c r="I185" s="95"/>
      <c r="J185" s="189">
        <f>J186</f>
        <v>0</v>
      </c>
      <c r="K185" s="55"/>
      <c r="L185" s="141"/>
      <c r="M185" s="75"/>
    </row>
    <row r="186" spans="1:12" ht="17.25" customHeight="1" hidden="1">
      <c r="A186" s="52" t="s">
        <v>156</v>
      </c>
      <c r="B186" s="14" t="s">
        <v>104</v>
      </c>
      <c r="C186" s="15">
        <v>965</v>
      </c>
      <c r="D186" s="22" t="s">
        <v>185</v>
      </c>
      <c r="E186" s="21">
        <v>4100000171</v>
      </c>
      <c r="F186" s="16"/>
      <c r="G186" s="15"/>
      <c r="H186" s="15">
        <v>200</v>
      </c>
      <c r="I186" s="39"/>
      <c r="J186" s="184">
        <f>J187</f>
        <v>0</v>
      </c>
      <c r="K186" s="8"/>
      <c r="L186" s="135"/>
    </row>
    <row r="187" spans="1:13" ht="29.25" customHeight="1" hidden="1">
      <c r="A187" s="65" t="s">
        <v>157</v>
      </c>
      <c r="B187" s="14" t="s">
        <v>105</v>
      </c>
      <c r="C187" s="21">
        <v>965</v>
      </c>
      <c r="D187" s="22" t="s">
        <v>185</v>
      </c>
      <c r="E187" s="21">
        <v>4100000171</v>
      </c>
      <c r="F187" s="21">
        <v>447</v>
      </c>
      <c r="G187" s="21">
        <v>290</v>
      </c>
      <c r="H187" s="22" t="s">
        <v>97</v>
      </c>
      <c r="I187" s="39"/>
      <c r="J187" s="184">
        <v>0</v>
      </c>
      <c r="K187" s="56"/>
      <c r="L187" s="141"/>
      <c r="M187" s="75"/>
    </row>
    <row r="188" spans="1:13" ht="29.25" customHeight="1" hidden="1">
      <c r="A188" s="182" t="s">
        <v>287</v>
      </c>
      <c r="B188" s="166" t="s">
        <v>283</v>
      </c>
      <c r="C188" s="153">
        <v>965</v>
      </c>
      <c r="D188" s="157" t="s">
        <v>47</v>
      </c>
      <c r="E188" s="153" t="s">
        <v>285</v>
      </c>
      <c r="F188" s="153"/>
      <c r="G188" s="153"/>
      <c r="H188" s="157"/>
      <c r="I188" s="156"/>
      <c r="J188" s="186">
        <f>J189</f>
        <v>0</v>
      </c>
      <c r="K188" s="56"/>
      <c r="L188" s="141"/>
      <c r="M188" s="75"/>
    </row>
    <row r="189" spans="1:20" s="172" customFormat="1" ht="29.25" customHeight="1" hidden="1">
      <c r="A189" s="167" t="s">
        <v>289</v>
      </c>
      <c r="B189" s="168" t="s">
        <v>242</v>
      </c>
      <c r="C189" s="169">
        <v>965</v>
      </c>
      <c r="D189" s="170" t="s">
        <v>47</v>
      </c>
      <c r="E189" s="169" t="s">
        <v>285</v>
      </c>
      <c r="F189" s="169"/>
      <c r="G189" s="169"/>
      <c r="H189" s="170" t="s">
        <v>291</v>
      </c>
      <c r="I189" s="127"/>
      <c r="J189" s="185">
        <f>J190</f>
        <v>0</v>
      </c>
      <c r="K189" s="179"/>
      <c r="L189" s="141"/>
      <c r="M189" s="183"/>
      <c r="P189" s="173"/>
      <c r="T189" s="174"/>
    </row>
    <row r="190" spans="1:20" s="172" customFormat="1" ht="29.25" customHeight="1" hidden="1">
      <c r="A190" s="167" t="s">
        <v>290</v>
      </c>
      <c r="B190" s="168" t="s">
        <v>105</v>
      </c>
      <c r="C190" s="169">
        <v>965</v>
      </c>
      <c r="D190" s="170" t="s">
        <v>47</v>
      </c>
      <c r="E190" s="169" t="s">
        <v>285</v>
      </c>
      <c r="F190" s="169"/>
      <c r="G190" s="169"/>
      <c r="H190" s="170" t="s">
        <v>97</v>
      </c>
      <c r="I190" s="127"/>
      <c r="J190" s="185">
        <v>0</v>
      </c>
      <c r="K190" s="179"/>
      <c r="L190" s="141"/>
      <c r="M190" s="183"/>
      <c r="P190" s="173"/>
      <c r="T190" s="174"/>
    </row>
    <row r="191" spans="1:13" ht="29.25" customHeight="1" hidden="1">
      <c r="A191" s="182" t="s">
        <v>288</v>
      </c>
      <c r="B191" s="166" t="s">
        <v>284</v>
      </c>
      <c r="C191" s="153">
        <v>965</v>
      </c>
      <c r="D191" s="157" t="s">
        <v>47</v>
      </c>
      <c r="E191" s="153" t="s">
        <v>286</v>
      </c>
      <c r="F191" s="153"/>
      <c r="G191" s="153"/>
      <c r="H191" s="157"/>
      <c r="I191" s="156"/>
      <c r="J191" s="186">
        <f>J192</f>
        <v>0</v>
      </c>
      <c r="K191" s="56"/>
      <c r="L191" s="141"/>
      <c r="M191" s="75"/>
    </row>
    <row r="192" spans="1:13" ht="29.25" customHeight="1" hidden="1">
      <c r="A192" s="167" t="s">
        <v>292</v>
      </c>
      <c r="B192" s="168" t="s">
        <v>242</v>
      </c>
      <c r="C192" s="169">
        <v>965</v>
      </c>
      <c r="D192" s="170" t="s">
        <v>47</v>
      </c>
      <c r="E192" s="169" t="s">
        <v>286</v>
      </c>
      <c r="F192" s="169"/>
      <c r="G192" s="169"/>
      <c r="H192" s="170" t="s">
        <v>291</v>
      </c>
      <c r="I192" s="127"/>
      <c r="J192" s="185">
        <f>J193</f>
        <v>0</v>
      </c>
      <c r="K192" s="56"/>
      <c r="L192" s="141"/>
      <c r="M192" s="75"/>
    </row>
    <row r="193" spans="1:13" ht="29.25" customHeight="1" hidden="1">
      <c r="A193" s="167" t="s">
        <v>293</v>
      </c>
      <c r="B193" s="168" t="s">
        <v>105</v>
      </c>
      <c r="C193" s="169">
        <v>965</v>
      </c>
      <c r="D193" s="170" t="s">
        <v>47</v>
      </c>
      <c r="E193" s="169" t="s">
        <v>286</v>
      </c>
      <c r="F193" s="169"/>
      <c r="G193" s="169"/>
      <c r="H193" s="170" t="s">
        <v>97</v>
      </c>
      <c r="I193" s="127"/>
      <c r="J193" s="185">
        <v>0</v>
      </c>
      <c r="K193" s="56"/>
      <c r="L193" s="141"/>
      <c r="M193" s="75"/>
    </row>
    <row r="194" spans="1:13" ht="29.25" customHeight="1">
      <c r="A194" s="119" t="s">
        <v>83</v>
      </c>
      <c r="B194" s="82" t="s">
        <v>295</v>
      </c>
      <c r="C194" s="83">
        <v>965</v>
      </c>
      <c r="D194" s="84" t="s">
        <v>184</v>
      </c>
      <c r="E194" s="83"/>
      <c r="F194" s="83"/>
      <c r="G194" s="83"/>
      <c r="H194" s="83"/>
      <c r="I194" s="120"/>
      <c r="J194" s="85">
        <f>J195</f>
        <v>50</v>
      </c>
      <c r="K194" s="56"/>
      <c r="L194" s="141"/>
      <c r="M194" s="75"/>
    </row>
    <row r="195" spans="1:13" ht="29.25" customHeight="1">
      <c r="A195" s="91" t="s">
        <v>154</v>
      </c>
      <c r="B195" s="87" t="s">
        <v>186</v>
      </c>
      <c r="C195" s="88">
        <v>965</v>
      </c>
      <c r="D195" s="89" t="s">
        <v>185</v>
      </c>
      <c r="E195" s="88"/>
      <c r="F195" s="88"/>
      <c r="G195" s="88"/>
      <c r="H195" s="88"/>
      <c r="I195" s="104"/>
      <c r="J195" s="104">
        <f>J196</f>
        <v>50</v>
      </c>
      <c r="K195" s="56"/>
      <c r="L195" s="141"/>
      <c r="M195" s="75"/>
    </row>
    <row r="196" spans="1:13" ht="63.75" customHeight="1">
      <c r="A196" s="99" t="s">
        <v>155</v>
      </c>
      <c r="B196" s="96" t="s">
        <v>296</v>
      </c>
      <c r="C196" s="93">
        <v>965</v>
      </c>
      <c r="D196" s="94" t="s">
        <v>185</v>
      </c>
      <c r="E196" s="153">
        <v>4100000171</v>
      </c>
      <c r="F196" s="153"/>
      <c r="G196" s="153"/>
      <c r="H196" s="153"/>
      <c r="I196" s="154"/>
      <c r="J196" s="154">
        <f>J197</f>
        <v>50</v>
      </c>
      <c r="K196" s="56"/>
      <c r="L196" s="141"/>
      <c r="M196" s="75"/>
    </row>
    <row r="197" spans="1:13" ht="29.25" customHeight="1">
      <c r="A197" s="52" t="s">
        <v>156</v>
      </c>
      <c r="B197" s="14" t="s">
        <v>242</v>
      </c>
      <c r="C197" s="15">
        <v>965</v>
      </c>
      <c r="D197" s="22" t="s">
        <v>185</v>
      </c>
      <c r="E197" s="169">
        <v>4100000171</v>
      </c>
      <c r="F197" s="16"/>
      <c r="G197" s="15"/>
      <c r="H197" s="15">
        <v>200</v>
      </c>
      <c r="I197" s="39"/>
      <c r="J197" s="8">
        <f>J198</f>
        <v>50</v>
      </c>
      <c r="K197" s="56"/>
      <c r="L197" s="141"/>
      <c r="M197" s="75"/>
    </row>
    <row r="198" spans="1:13" ht="29.25" customHeight="1">
      <c r="A198" s="65" t="s">
        <v>157</v>
      </c>
      <c r="B198" s="14" t="s">
        <v>105</v>
      </c>
      <c r="C198" s="21">
        <v>965</v>
      </c>
      <c r="D198" s="22" t="s">
        <v>185</v>
      </c>
      <c r="E198" s="169">
        <v>4100000171</v>
      </c>
      <c r="F198" s="21">
        <v>447</v>
      </c>
      <c r="G198" s="21">
        <v>290</v>
      </c>
      <c r="H198" s="22" t="s">
        <v>97</v>
      </c>
      <c r="I198" s="39"/>
      <c r="J198" s="127">
        <v>50</v>
      </c>
      <c r="K198" s="56"/>
      <c r="L198" s="141"/>
      <c r="M198" s="75"/>
    </row>
    <row r="199" spans="1:20" s="53" customFormat="1" ht="17.25" customHeight="1">
      <c r="A199" s="119" t="s">
        <v>84</v>
      </c>
      <c r="B199" s="82" t="s">
        <v>124</v>
      </c>
      <c r="C199" s="83">
        <v>965</v>
      </c>
      <c r="D199" s="84" t="s">
        <v>125</v>
      </c>
      <c r="E199" s="83"/>
      <c r="F199" s="83"/>
      <c r="G199" s="83"/>
      <c r="H199" s="83"/>
      <c r="I199" s="120"/>
      <c r="J199" s="85">
        <f>J200+J210</f>
        <v>4060</v>
      </c>
      <c r="K199" s="54">
        <f>K200</f>
        <v>0</v>
      </c>
      <c r="L199" s="139"/>
      <c r="M199" s="73"/>
      <c r="P199" s="149"/>
      <c r="T199" s="152"/>
    </row>
    <row r="200" spans="1:20" s="41" customFormat="1" ht="26.25" customHeight="1">
      <c r="A200" s="91" t="s">
        <v>158</v>
      </c>
      <c r="B200" s="87" t="s">
        <v>77</v>
      </c>
      <c r="C200" s="88">
        <v>965</v>
      </c>
      <c r="D200" s="89" t="s">
        <v>76</v>
      </c>
      <c r="E200" s="88"/>
      <c r="F200" s="88"/>
      <c r="G200" s="88"/>
      <c r="H200" s="88"/>
      <c r="I200" s="104"/>
      <c r="J200" s="104">
        <f>J201</f>
        <v>100</v>
      </c>
      <c r="K200" s="57"/>
      <c r="L200" s="140"/>
      <c r="M200" s="74"/>
      <c r="P200" s="146"/>
      <c r="T200" s="150"/>
    </row>
    <row r="201" spans="1:13" ht="94.5" customHeight="1">
      <c r="A201" s="99" t="s">
        <v>159</v>
      </c>
      <c r="B201" s="96" t="s">
        <v>410</v>
      </c>
      <c r="C201" s="93">
        <v>965</v>
      </c>
      <c r="D201" s="94" t="s">
        <v>76</v>
      </c>
      <c r="E201" s="153">
        <v>4280000181</v>
      </c>
      <c r="F201" s="153"/>
      <c r="G201" s="153"/>
      <c r="H201" s="153"/>
      <c r="I201" s="154"/>
      <c r="J201" s="154">
        <f>J202</f>
        <v>100</v>
      </c>
      <c r="K201" s="55"/>
      <c r="L201" s="141"/>
      <c r="M201" s="75"/>
    </row>
    <row r="202" spans="1:12" ht="24.75" customHeight="1">
      <c r="A202" s="52" t="s">
        <v>160</v>
      </c>
      <c r="B202" s="14" t="s">
        <v>242</v>
      </c>
      <c r="C202" s="15">
        <v>965</v>
      </c>
      <c r="D202" s="22" t="s">
        <v>76</v>
      </c>
      <c r="E202" s="21">
        <v>4280000181</v>
      </c>
      <c r="F202" s="16"/>
      <c r="G202" s="15"/>
      <c r="H202" s="15">
        <v>200</v>
      </c>
      <c r="I202" s="39"/>
      <c r="J202" s="8">
        <f>J203</f>
        <v>100</v>
      </c>
      <c r="K202" s="8"/>
      <c r="L202" s="135"/>
    </row>
    <row r="203" spans="1:13" ht="29.25" customHeight="1">
      <c r="A203" s="65" t="s">
        <v>161</v>
      </c>
      <c r="B203" s="14" t="s">
        <v>105</v>
      </c>
      <c r="C203" s="21">
        <v>965</v>
      </c>
      <c r="D203" s="22" t="s">
        <v>76</v>
      </c>
      <c r="E203" s="21">
        <v>4280000181</v>
      </c>
      <c r="F203" s="21">
        <v>447</v>
      </c>
      <c r="G203" s="21">
        <v>290</v>
      </c>
      <c r="H203" s="22" t="s">
        <v>97</v>
      </c>
      <c r="I203" s="39"/>
      <c r="J203" s="127">
        <v>100</v>
      </c>
      <c r="K203" s="56"/>
      <c r="L203" s="141"/>
      <c r="M203" s="75">
        <v>-100</v>
      </c>
    </row>
    <row r="204" spans="1:20" s="41" customFormat="1" ht="13.5" customHeight="1" hidden="1">
      <c r="A204" s="91" t="s">
        <v>188</v>
      </c>
      <c r="B204" s="87" t="s">
        <v>230</v>
      </c>
      <c r="C204" s="88">
        <v>965</v>
      </c>
      <c r="D204" s="89" t="s">
        <v>48</v>
      </c>
      <c r="E204" s="88"/>
      <c r="F204" s="88"/>
      <c r="G204" s="88"/>
      <c r="H204" s="88"/>
      <c r="I204" s="104"/>
      <c r="J204" s="188">
        <f>J205</f>
        <v>0</v>
      </c>
      <c r="K204" s="57"/>
      <c r="L204" s="140"/>
      <c r="M204" s="74"/>
      <c r="P204" s="146"/>
      <c r="T204" s="150"/>
    </row>
    <row r="205" spans="1:13" ht="42.75" customHeight="1" hidden="1">
      <c r="A205" s="97" t="s">
        <v>189</v>
      </c>
      <c r="B205" s="96" t="s">
        <v>175</v>
      </c>
      <c r="C205" s="93">
        <v>965</v>
      </c>
      <c r="D205" s="94" t="s">
        <v>48</v>
      </c>
      <c r="E205" s="93">
        <v>4310000191</v>
      </c>
      <c r="F205" s="93"/>
      <c r="G205" s="93"/>
      <c r="H205" s="93"/>
      <c r="I205" s="95"/>
      <c r="J205" s="189">
        <f>J206</f>
        <v>0</v>
      </c>
      <c r="K205" s="55"/>
      <c r="L205" s="141"/>
      <c r="M205" s="75"/>
    </row>
    <row r="206" spans="1:12" ht="17.25" customHeight="1" hidden="1">
      <c r="A206" s="52" t="s">
        <v>190</v>
      </c>
      <c r="B206" s="14" t="s">
        <v>242</v>
      </c>
      <c r="C206" s="15">
        <v>965</v>
      </c>
      <c r="D206" s="22" t="s">
        <v>48</v>
      </c>
      <c r="E206" s="21">
        <v>4310000191</v>
      </c>
      <c r="F206" s="16"/>
      <c r="G206" s="15"/>
      <c r="H206" s="15">
        <v>200</v>
      </c>
      <c r="I206" s="39"/>
      <c r="J206" s="184">
        <f>J207</f>
        <v>0</v>
      </c>
      <c r="K206" s="8"/>
      <c r="L206" s="135"/>
    </row>
    <row r="207" spans="1:13" ht="26.25" customHeight="1" hidden="1">
      <c r="A207" s="65" t="s">
        <v>191</v>
      </c>
      <c r="B207" s="14" t="s">
        <v>105</v>
      </c>
      <c r="C207" s="21">
        <v>965</v>
      </c>
      <c r="D207" s="22" t="s">
        <v>48</v>
      </c>
      <c r="E207" s="21">
        <v>4310000191</v>
      </c>
      <c r="F207" s="21">
        <v>447</v>
      </c>
      <c r="G207" s="21">
        <v>290</v>
      </c>
      <c r="H207" s="22" t="s">
        <v>97</v>
      </c>
      <c r="I207" s="39"/>
      <c r="J207" s="185">
        <v>0</v>
      </c>
      <c r="K207" s="56"/>
      <c r="L207" s="141"/>
      <c r="M207" s="75"/>
    </row>
    <row r="208" spans="1:13" ht="42.75" customHeight="1" hidden="1">
      <c r="A208" s="65"/>
      <c r="B208" s="14" t="s">
        <v>57</v>
      </c>
      <c r="C208" s="21">
        <v>965</v>
      </c>
      <c r="D208" s="22" t="s">
        <v>48</v>
      </c>
      <c r="E208" s="21">
        <v>4310500</v>
      </c>
      <c r="F208" s="21"/>
      <c r="G208" s="21"/>
      <c r="H208" s="21"/>
      <c r="I208" s="43"/>
      <c r="J208" s="190">
        <f>J209</f>
        <v>0</v>
      </c>
      <c r="K208" s="56"/>
      <c r="L208" s="141"/>
      <c r="M208" s="75"/>
    </row>
    <row r="209" spans="1:13" ht="17.25" customHeight="1" hidden="1">
      <c r="A209" s="65"/>
      <c r="B209" s="14" t="s">
        <v>19</v>
      </c>
      <c r="C209" s="21">
        <v>965</v>
      </c>
      <c r="D209" s="22" t="s">
        <v>48</v>
      </c>
      <c r="E209" s="21">
        <v>4310500</v>
      </c>
      <c r="F209" s="21"/>
      <c r="G209" s="21"/>
      <c r="H209" s="21">
        <v>500</v>
      </c>
      <c r="I209" s="43"/>
      <c r="J209" s="190">
        <v>0</v>
      </c>
      <c r="K209" s="56"/>
      <c r="L209" s="141"/>
      <c r="M209" s="75"/>
    </row>
    <row r="210" spans="1:13" ht="16.5" customHeight="1">
      <c r="A210" s="86" t="s">
        <v>188</v>
      </c>
      <c r="B210" s="113" t="s">
        <v>68</v>
      </c>
      <c r="C210" s="88">
        <v>965</v>
      </c>
      <c r="D210" s="89" t="s">
        <v>67</v>
      </c>
      <c r="E210" s="88"/>
      <c r="F210" s="88"/>
      <c r="G210" s="88"/>
      <c r="H210" s="88"/>
      <c r="I210" s="122"/>
      <c r="J210" s="104">
        <f>J211+J214+J217+J220+J223+J226</f>
        <v>3960</v>
      </c>
      <c r="K210" s="56"/>
      <c r="L210" s="141"/>
      <c r="M210" s="75"/>
    </row>
    <row r="211" spans="1:13" ht="33" customHeight="1">
      <c r="A211" s="97" t="s">
        <v>189</v>
      </c>
      <c r="B211" s="121" t="s">
        <v>249</v>
      </c>
      <c r="C211" s="93">
        <v>965</v>
      </c>
      <c r="D211" s="94" t="s">
        <v>67</v>
      </c>
      <c r="E211" s="153">
        <v>4310000192</v>
      </c>
      <c r="F211" s="153"/>
      <c r="G211" s="153"/>
      <c r="H211" s="153"/>
      <c r="I211" s="155"/>
      <c r="J211" s="154">
        <f>J212</f>
        <v>2150</v>
      </c>
      <c r="K211" s="56"/>
      <c r="L211" s="141"/>
      <c r="M211" s="75"/>
    </row>
    <row r="212" spans="1:13" ht="27" customHeight="1">
      <c r="A212" s="52" t="s">
        <v>190</v>
      </c>
      <c r="B212" s="14" t="s">
        <v>242</v>
      </c>
      <c r="C212" s="15">
        <v>965</v>
      </c>
      <c r="D212" s="22" t="s">
        <v>67</v>
      </c>
      <c r="E212" s="21">
        <v>4310000192</v>
      </c>
      <c r="F212" s="16"/>
      <c r="G212" s="15"/>
      <c r="H212" s="15">
        <v>200</v>
      </c>
      <c r="I212" s="39"/>
      <c r="J212" s="8">
        <f>J213</f>
        <v>2150</v>
      </c>
      <c r="K212" s="56"/>
      <c r="L212" s="141"/>
      <c r="M212" s="75"/>
    </row>
    <row r="213" spans="1:13" ht="25.5" customHeight="1">
      <c r="A213" s="65" t="s">
        <v>298</v>
      </c>
      <c r="B213" s="14" t="s">
        <v>105</v>
      </c>
      <c r="C213" s="21">
        <v>965</v>
      </c>
      <c r="D213" s="22" t="s">
        <v>67</v>
      </c>
      <c r="E213" s="21">
        <v>4310000192</v>
      </c>
      <c r="F213" s="21"/>
      <c r="G213" s="21"/>
      <c r="H213" s="22" t="s">
        <v>97</v>
      </c>
      <c r="I213" s="43"/>
      <c r="J213" s="129">
        <f>1950+200</f>
        <v>2150</v>
      </c>
      <c r="K213" s="56"/>
      <c r="L213" s="141"/>
      <c r="M213" s="75"/>
    </row>
    <row r="214" spans="1:20" s="172" customFormat="1" ht="27" customHeight="1">
      <c r="A214" s="97" t="s">
        <v>299</v>
      </c>
      <c r="B214" s="121" t="s">
        <v>248</v>
      </c>
      <c r="C214" s="93">
        <v>965</v>
      </c>
      <c r="D214" s="94" t="s">
        <v>67</v>
      </c>
      <c r="E214" s="153">
        <v>4310000491</v>
      </c>
      <c r="F214" s="153"/>
      <c r="G214" s="153"/>
      <c r="H214" s="153"/>
      <c r="I214" s="155"/>
      <c r="J214" s="154">
        <f>J215</f>
        <v>250</v>
      </c>
      <c r="K214" s="179"/>
      <c r="L214" s="141"/>
      <c r="M214" s="180"/>
      <c r="N214" s="181"/>
      <c r="P214" s="173"/>
      <c r="T214" s="174"/>
    </row>
    <row r="215" spans="1:20" s="172" customFormat="1" ht="27" customHeight="1">
      <c r="A215" s="52" t="s">
        <v>300</v>
      </c>
      <c r="B215" s="14" t="s">
        <v>242</v>
      </c>
      <c r="C215" s="15">
        <v>965</v>
      </c>
      <c r="D215" s="22" t="s">
        <v>67</v>
      </c>
      <c r="E215" s="21">
        <v>4310000491</v>
      </c>
      <c r="F215" s="16"/>
      <c r="G215" s="15"/>
      <c r="H215" s="15">
        <v>200</v>
      </c>
      <c r="I215" s="39"/>
      <c r="J215" s="8">
        <f>J216</f>
        <v>250</v>
      </c>
      <c r="K215" s="179"/>
      <c r="L215" s="141"/>
      <c r="M215" s="180"/>
      <c r="N215" s="181"/>
      <c r="P215" s="173"/>
      <c r="T215" s="174"/>
    </row>
    <row r="216" spans="1:20" s="172" customFormat="1" ht="27" customHeight="1">
      <c r="A216" s="167" t="s">
        <v>301</v>
      </c>
      <c r="B216" s="168" t="s">
        <v>105</v>
      </c>
      <c r="C216" s="169">
        <v>965</v>
      </c>
      <c r="D216" s="170" t="s">
        <v>67</v>
      </c>
      <c r="E216" s="169">
        <v>4310000491</v>
      </c>
      <c r="F216" s="169"/>
      <c r="G216" s="169"/>
      <c r="H216" s="170" t="s">
        <v>97</v>
      </c>
      <c r="I216" s="178"/>
      <c r="J216" s="129">
        <v>250</v>
      </c>
      <c r="K216" s="179"/>
      <c r="L216" s="141"/>
      <c r="M216" s="180"/>
      <c r="N216" s="181"/>
      <c r="P216" s="173"/>
      <c r="T216" s="174"/>
    </row>
    <row r="217" spans="1:13" ht="38.25">
      <c r="A217" s="97" t="s">
        <v>302</v>
      </c>
      <c r="B217" s="121" t="s">
        <v>247</v>
      </c>
      <c r="C217" s="93">
        <v>965</v>
      </c>
      <c r="D217" s="94" t="s">
        <v>67</v>
      </c>
      <c r="E217" s="153">
        <v>4310000511</v>
      </c>
      <c r="F217" s="153"/>
      <c r="G217" s="153"/>
      <c r="H217" s="153"/>
      <c r="I217" s="155"/>
      <c r="J217" s="154">
        <f>J218</f>
        <v>50</v>
      </c>
      <c r="K217" s="56"/>
      <c r="L217" s="141"/>
      <c r="M217" s="75"/>
    </row>
    <row r="218" spans="1:12" ht="23.25" customHeight="1">
      <c r="A218" s="52" t="s">
        <v>303</v>
      </c>
      <c r="B218" s="14" t="s">
        <v>242</v>
      </c>
      <c r="C218" s="15">
        <v>965</v>
      </c>
      <c r="D218" s="22" t="s">
        <v>67</v>
      </c>
      <c r="E218" s="21">
        <v>4310000511</v>
      </c>
      <c r="F218" s="16"/>
      <c r="G218" s="15"/>
      <c r="H218" s="15">
        <v>200</v>
      </c>
      <c r="I218" s="39"/>
      <c r="J218" s="8">
        <f>J219</f>
        <v>50</v>
      </c>
      <c r="K218" s="8"/>
      <c r="L218" s="135"/>
    </row>
    <row r="219" spans="1:13" ht="27" customHeight="1">
      <c r="A219" s="65" t="s">
        <v>304</v>
      </c>
      <c r="B219" s="14" t="s">
        <v>105</v>
      </c>
      <c r="C219" s="21">
        <v>965</v>
      </c>
      <c r="D219" s="22" t="s">
        <v>67</v>
      </c>
      <c r="E219" s="21">
        <v>4310000511</v>
      </c>
      <c r="F219" s="21"/>
      <c r="G219" s="21"/>
      <c r="H219" s="22" t="s">
        <v>97</v>
      </c>
      <c r="I219" s="43"/>
      <c r="J219" s="129">
        <v>50</v>
      </c>
      <c r="K219" s="56"/>
      <c r="L219" s="141"/>
      <c r="M219" s="75"/>
    </row>
    <row r="220" spans="1:13" ht="76.5" customHeight="1">
      <c r="A220" s="97" t="s">
        <v>305</v>
      </c>
      <c r="B220" s="130" t="s">
        <v>250</v>
      </c>
      <c r="C220" s="93">
        <v>965</v>
      </c>
      <c r="D220" s="94" t="s">
        <v>67</v>
      </c>
      <c r="E220" s="153">
        <v>4310000521</v>
      </c>
      <c r="F220" s="153"/>
      <c r="G220" s="153"/>
      <c r="H220" s="153"/>
      <c r="I220" s="155"/>
      <c r="J220" s="154">
        <f>J221</f>
        <v>900</v>
      </c>
      <c r="K220" s="56"/>
      <c r="L220" s="141"/>
      <c r="M220" s="75"/>
    </row>
    <row r="221" spans="1:12" ht="25.5" customHeight="1">
      <c r="A221" s="52" t="s">
        <v>306</v>
      </c>
      <c r="B221" s="14" t="s">
        <v>242</v>
      </c>
      <c r="C221" s="15">
        <v>965</v>
      </c>
      <c r="D221" s="22" t="s">
        <v>67</v>
      </c>
      <c r="E221" s="21">
        <v>4310000521</v>
      </c>
      <c r="F221" s="16"/>
      <c r="G221" s="15"/>
      <c r="H221" s="15">
        <v>200</v>
      </c>
      <c r="I221" s="39"/>
      <c r="J221" s="8">
        <f>J222</f>
        <v>900</v>
      </c>
      <c r="K221" s="8"/>
      <c r="L221" s="135"/>
    </row>
    <row r="222" spans="1:13" ht="27.75" customHeight="1">
      <c r="A222" s="65" t="s">
        <v>307</v>
      </c>
      <c r="B222" s="14" t="s">
        <v>105</v>
      </c>
      <c r="C222" s="21">
        <v>965</v>
      </c>
      <c r="D222" s="22" t="s">
        <v>67</v>
      </c>
      <c r="E222" s="21">
        <v>4310000521</v>
      </c>
      <c r="F222" s="21"/>
      <c r="G222" s="21"/>
      <c r="H222" s="22" t="s">
        <v>97</v>
      </c>
      <c r="I222" s="43"/>
      <c r="J222" s="129">
        <v>900</v>
      </c>
      <c r="K222" s="56"/>
      <c r="L222" s="141"/>
      <c r="M222" s="75"/>
    </row>
    <row r="223" spans="1:13" ht="63.75">
      <c r="A223" s="97" t="s">
        <v>308</v>
      </c>
      <c r="B223" s="121" t="s">
        <v>232</v>
      </c>
      <c r="C223" s="93">
        <v>965</v>
      </c>
      <c r="D223" s="94" t="s">
        <v>67</v>
      </c>
      <c r="E223" s="153">
        <v>4310000531</v>
      </c>
      <c r="F223" s="153"/>
      <c r="G223" s="153"/>
      <c r="H223" s="153"/>
      <c r="I223" s="155"/>
      <c r="J223" s="154">
        <f>J224</f>
        <v>260</v>
      </c>
      <c r="K223" s="56"/>
      <c r="L223" s="141"/>
      <c r="M223" s="75"/>
    </row>
    <row r="224" spans="1:12" ht="26.25" customHeight="1">
      <c r="A224" s="52" t="s">
        <v>309</v>
      </c>
      <c r="B224" s="14" t="s">
        <v>242</v>
      </c>
      <c r="C224" s="15">
        <v>965</v>
      </c>
      <c r="D224" s="22" t="s">
        <v>67</v>
      </c>
      <c r="E224" s="21">
        <v>4310000531</v>
      </c>
      <c r="F224" s="16"/>
      <c r="G224" s="15"/>
      <c r="H224" s="15">
        <v>200</v>
      </c>
      <c r="I224" s="39"/>
      <c r="J224" s="8">
        <f>J225</f>
        <v>260</v>
      </c>
      <c r="K224" s="8"/>
      <c r="L224" s="135"/>
    </row>
    <row r="225" spans="1:13" ht="28.5" customHeight="1">
      <c r="A225" s="65" t="s">
        <v>310</v>
      </c>
      <c r="B225" s="14" t="s">
        <v>105</v>
      </c>
      <c r="C225" s="21">
        <v>965</v>
      </c>
      <c r="D225" s="22" t="s">
        <v>67</v>
      </c>
      <c r="E225" s="21">
        <v>4310000531</v>
      </c>
      <c r="F225" s="21"/>
      <c r="G225" s="21"/>
      <c r="H225" s="22" t="s">
        <v>97</v>
      </c>
      <c r="I225" s="43"/>
      <c r="J225" s="129">
        <v>260</v>
      </c>
      <c r="K225" s="56"/>
      <c r="L225" s="141"/>
      <c r="M225" s="75"/>
    </row>
    <row r="226" spans="1:13" ht="101.25" customHeight="1">
      <c r="A226" s="97" t="s">
        <v>311</v>
      </c>
      <c r="B226" s="130" t="s">
        <v>378</v>
      </c>
      <c r="C226" s="93">
        <v>965</v>
      </c>
      <c r="D226" s="94" t="s">
        <v>67</v>
      </c>
      <c r="E226" s="153">
        <v>4310000562</v>
      </c>
      <c r="F226" s="153"/>
      <c r="G226" s="153"/>
      <c r="H226" s="153"/>
      <c r="I226" s="154"/>
      <c r="J226" s="154">
        <f>J227</f>
        <v>350</v>
      </c>
      <c r="K226" s="55"/>
      <c r="L226" s="141"/>
      <c r="M226" s="75"/>
    </row>
    <row r="227" spans="1:12" ht="28.5" customHeight="1">
      <c r="A227" s="52" t="s">
        <v>312</v>
      </c>
      <c r="B227" s="14" t="s">
        <v>242</v>
      </c>
      <c r="C227" s="15">
        <v>965</v>
      </c>
      <c r="D227" s="22" t="s">
        <v>67</v>
      </c>
      <c r="E227" s="21">
        <v>4310000562</v>
      </c>
      <c r="F227" s="16"/>
      <c r="G227" s="15"/>
      <c r="H227" s="15">
        <v>200</v>
      </c>
      <c r="I227" s="39"/>
      <c r="J227" s="8">
        <f>J228</f>
        <v>350</v>
      </c>
      <c r="K227" s="8"/>
      <c r="L227" s="135"/>
    </row>
    <row r="228" spans="1:13" ht="26.25" customHeight="1">
      <c r="A228" s="65" t="s">
        <v>313</v>
      </c>
      <c r="B228" s="14" t="s">
        <v>105</v>
      </c>
      <c r="C228" s="21">
        <v>965</v>
      </c>
      <c r="D228" s="22" t="s">
        <v>67</v>
      </c>
      <c r="E228" s="21">
        <v>4310000562</v>
      </c>
      <c r="F228" s="21">
        <v>447</v>
      </c>
      <c r="G228" s="21">
        <v>290</v>
      </c>
      <c r="H228" s="22" t="s">
        <v>97</v>
      </c>
      <c r="I228" s="39"/>
      <c r="J228" s="127">
        <v>350</v>
      </c>
      <c r="K228" s="56"/>
      <c r="L228" s="141"/>
      <c r="M228" s="75">
        <v>-16.5</v>
      </c>
    </row>
    <row r="229" spans="1:20" s="53" customFormat="1" ht="17.25" customHeight="1">
      <c r="A229" s="119" t="s">
        <v>85</v>
      </c>
      <c r="B229" s="82" t="s">
        <v>126</v>
      </c>
      <c r="C229" s="83">
        <v>965</v>
      </c>
      <c r="D229" s="84" t="s">
        <v>127</v>
      </c>
      <c r="E229" s="83"/>
      <c r="F229" s="83"/>
      <c r="G229" s="83"/>
      <c r="H229" s="83"/>
      <c r="I229" s="120"/>
      <c r="J229" s="85">
        <f>J230</f>
        <v>21018.6</v>
      </c>
      <c r="K229" s="54">
        <f>K230</f>
        <v>0</v>
      </c>
      <c r="L229" s="139"/>
      <c r="M229" s="73"/>
      <c r="P229" s="149"/>
      <c r="T229" s="152"/>
    </row>
    <row r="230" spans="1:20" s="41" customFormat="1" ht="18" customHeight="1">
      <c r="A230" s="91" t="s">
        <v>162</v>
      </c>
      <c r="B230" s="87" t="s">
        <v>49</v>
      </c>
      <c r="C230" s="88">
        <v>965</v>
      </c>
      <c r="D230" s="89" t="s">
        <v>50</v>
      </c>
      <c r="E230" s="88"/>
      <c r="F230" s="88"/>
      <c r="G230" s="88"/>
      <c r="H230" s="88"/>
      <c r="I230" s="104"/>
      <c r="J230" s="104">
        <f>J231+J234</f>
        <v>21018.6</v>
      </c>
      <c r="K230" s="13"/>
      <c r="L230" s="137"/>
      <c r="M230" s="72"/>
      <c r="P230" s="146"/>
      <c r="T230" s="150"/>
    </row>
    <row r="231" spans="1:12" ht="55.5" customHeight="1">
      <c r="A231" s="99" t="s">
        <v>163</v>
      </c>
      <c r="B231" s="96" t="s">
        <v>251</v>
      </c>
      <c r="C231" s="93">
        <v>965</v>
      </c>
      <c r="D231" s="94" t="s">
        <v>50</v>
      </c>
      <c r="E231" s="153">
        <v>4500000201</v>
      </c>
      <c r="F231" s="153"/>
      <c r="G231" s="153"/>
      <c r="H231" s="153"/>
      <c r="I231" s="154"/>
      <c r="J231" s="154">
        <f>J232</f>
        <v>15588.1</v>
      </c>
      <c r="K231" s="28"/>
      <c r="L231" s="135"/>
    </row>
    <row r="232" spans="1:12" ht="24.75" customHeight="1">
      <c r="A232" s="52" t="s">
        <v>164</v>
      </c>
      <c r="B232" s="14" t="s">
        <v>242</v>
      </c>
      <c r="C232" s="15">
        <v>965</v>
      </c>
      <c r="D232" s="22" t="s">
        <v>50</v>
      </c>
      <c r="E232" s="21">
        <v>4500000201</v>
      </c>
      <c r="F232" s="16"/>
      <c r="G232" s="15"/>
      <c r="H232" s="15">
        <v>200</v>
      </c>
      <c r="I232" s="39"/>
      <c r="J232" s="8">
        <f>J233</f>
        <v>15588.1</v>
      </c>
      <c r="K232" s="8"/>
      <c r="L232" s="135"/>
    </row>
    <row r="233" spans="1:16" ht="33.75" customHeight="1">
      <c r="A233" s="65" t="s">
        <v>165</v>
      </c>
      <c r="B233" s="14" t="s">
        <v>105</v>
      </c>
      <c r="C233" s="21">
        <v>965</v>
      </c>
      <c r="D233" s="22" t="s">
        <v>50</v>
      </c>
      <c r="E233" s="21">
        <v>4500000201</v>
      </c>
      <c r="F233" s="21">
        <v>453</v>
      </c>
      <c r="G233" s="21">
        <v>290</v>
      </c>
      <c r="H233" s="22" t="s">
        <v>97</v>
      </c>
      <c r="I233" s="39"/>
      <c r="J233" s="127">
        <f>10800-100+4888.1</f>
        <v>15588.1</v>
      </c>
      <c r="K233" s="8"/>
      <c r="L233" s="135"/>
      <c r="M233" s="71">
        <v>-735.7</v>
      </c>
      <c r="P233" s="46" t="s">
        <v>257</v>
      </c>
    </row>
    <row r="234" spans="1:13" ht="39" customHeight="1">
      <c r="A234" s="97" t="s">
        <v>314</v>
      </c>
      <c r="B234" s="96" t="s">
        <v>233</v>
      </c>
      <c r="C234" s="93">
        <v>965</v>
      </c>
      <c r="D234" s="94" t="s">
        <v>50</v>
      </c>
      <c r="E234" s="153">
        <v>4500000561</v>
      </c>
      <c r="F234" s="153"/>
      <c r="G234" s="153"/>
      <c r="H234" s="153"/>
      <c r="I234" s="154"/>
      <c r="J234" s="154">
        <f>J235</f>
        <v>5430.5</v>
      </c>
      <c r="K234" s="55"/>
      <c r="L234" s="141"/>
      <c r="M234" s="75"/>
    </row>
    <row r="235" spans="1:12" ht="24.75" customHeight="1">
      <c r="A235" s="52" t="s">
        <v>315</v>
      </c>
      <c r="B235" s="14" t="s">
        <v>242</v>
      </c>
      <c r="C235" s="15">
        <v>965</v>
      </c>
      <c r="D235" s="22" t="s">
        <v>50</v>
      </c>
      <c r="E235" s="21">
        <v>4500000561</v>
      </c>
      <c r="F235" s="16"/>
      <c r="G235" s="15"/>
      <c r="H235" s="15">
        <v>200</v>
      </c>
      <c r="I235" s="39"/>
      <c r="J235" s="8">
        <f>J236</f>
        <v>5430.5</v>
      </c>
      <c r="K235" s="8"/>
      <c r="L235" s="135"/>
    </row>
    <row r="236" spans="1:16" ht="26.25" customHeight="1">
      <c r="A236" s="65" t="s">
        <v>316</v>
      </c>
      <c r="B236" s="14" t="s">
        <v>105</v>
      </c>
      <c r="C236" s="21">
        <v>965</v>
      </c>
      <c r="D236" s="22" t="s">
        <v>50</v>
      </c>
      <c r="E236" s="21">
        <v>4500000561</v>
      </c>
      <c r="F236" s="21">
        <v>447</v>
      </c>
      <c r="G236" s="21">
        <v>290</v>
      </c>
      <c r="H236" s="22" t="s">
        <v>97</v>
      </c>
      <c r="I236" s="39"/>
      <c r="J236" s="127">
        <f>5300+100-81.4+111.9</f>
        <v>5430.5</v>
      </c>
      <c r="K236" s="56"/>
      <c r="L236" s="141"/>
      <c r="M236" s="75">
        <v>793.2</v>
      </c>
      <c r="P236" s="46">
        <f>-2.8-260+32</f>
        <v>-230.8</v>
      </c>
    </row>
    <row r="237" spans="1:20" s="53" customFormat="1" ht="17.25" customHeight="1">
      <c r="A237" s="119" t="s">
        <v>86</v>
      </c>
      <c r="B237" s="82" t="s">
        <v>128</v>
      </c>
      <c r="C237" s="83">
        <v>965</v>
      </c>
      <c r="D237" s="84" t="s">
        <v>129</v>
      </c>
      <c r="E237" s="83"/>
      <c r="F237" s="83"/>
      <c r="G237" s="83"/>
      <c r="H237" s="83"/>
      <c r="I237" s="120"/>
      <c r="J237" s="85">
        <f>J238+J246+J242</f>
        <v>40345.99999999999</v>
      </c>
      <c r="K237" s="54">
        <f>K238</f>
        <v>0</v>
      </c>
      <c r="L237" s="139"/>
      <c r="M237" s="73"/>
      <c r="P237" s="149"/>
      <c r="T237" s="152"/>
    </row>
    <row r="238" spans="1:12" ht="15" customHeight="1">
      <c r="A238" s="105" t="s">
        <v>166</v>
      </c>
      <c r="B238" s="87" t="s">
        <v>246</v>
      </c>
      <c r="C238" s="88">
        <v>965</v>
      </c>
      <c r="D238" s="89" t="s">
        <v>245</v>
      </c>
      <c r="E238" s="89"/>
      <c r="F238" s="103"/>
      <c r="G238" s="88"/>
      <c r="H238" s="104"/>
      <c r="I238" s="114"/>
      <c r="J238" s="114">
        <f>J239</f>
        <v>1213.2</v>
      </c>
      <c r="K238" s="31"/>
      <c r="L238" s="135"/>
    </row>
    <row r="239" spans="1:12" ht="39.75" customHeight="1">
      <c r="A239" s="92" t="s">
        <v>167</v>
      </c>
      <c r="B239" s="96" t="s">
        <v>241</v>
      </c>
      <c r="C239" s="123">
        <v>965</v>
      </c>
      <c r="D239" s="94" t="s">
        <v>245</v>
      </c>
      <c r="E239" s="94" t="s">
        <v>240</v>
      </c>
      <c r="F239" s="93"/>
      <c r="G239" s="123"/>
      <c r="H239" s="118"/>
      <c r="I239" s="124"/>
      <c r="J239" s="124">
        <f>J241</f>
        <v>1213.2</v>
      </c>
      <c r="K239" s="28"/>
      <c r="L239" s="135"/>
    </row>
    <row r="240" spans="1:12" ht="17.25" customHeight="1">
      <c r="A240" s="52" t="s">
        <v>168</v>
      </c>
      <c r="B240" s="14" t="s">
        <v>130</v>
      </c>
      <c r="C240" s="15">
        <v>965</v>
      </c>
      <c r="D240" s="22" t="s">
        <v>245</v>
      </c>
      <c r="E240" s="22" t="s">
        <v>240</v>
      </c>
      <c r="F240" s="16"/>
      <c r="G240" s="15"/>
      <c r="H240" s="15">
        <v>300</v>
      </c>
      <c r="I240" s="39"/>
      <c r="J240" s="8">
        <f>J241</f>
        <v>1213.2</v>
      </c>
      <c r="K240" s="28"/>
      <c r="L240" s="135"/>
    </row>
    <row r="241" spans="1:20" ht="17.25" customHeight="1">
      <c r="A241" s="64" t="s">
        <v>169</v>
      </c>
      <c r="B241" s="23" t="s">
        <v>99</v>
      </c>
      <c r="C241" s="15">
        <v>965</v>
      </c>
      <c r="D241" s="16" t="s">
        <v>245</v>
      </c>
      <c r="E241" s="16" t="s">
        <v>240</v>
      </c>
      <c r="F241" s="15"/>
      <c r="G241" s="15"/>
      <c r="H241" s="15">
        <v>310</v>
      </c>
      <c r="I241" s="36"/>
      <c r="J241" s="28">
        <v>1213.2</v>
      </c>
      <c r="K241" s="28"/>
      <c r="L241" s="135"/>
      <c r="P241" s="46">
        <v>28.1</v>
      </c>
      <c r="T241" s="194"/>
    </row>
    <row r="242" spans="1:12" ht="15" customHeight="1">
      <c r="A242" s="105" t="s">
        <v>317</v>
      </c>
      <c r="B242" s="87" t="s">
        <v>282</v>
      </c>
      <c r="C242" s="88">
        <v>965</v>
      </c>
      <c r="D242" s="89" t="s">
        <v>280</v>
      </c>
      <c r="E242" s="89"/>
      <c r="F242" s="103"/>
      <c r="G242" s="88"/>
      <c r="H242" s="104"/>
      <c r="I242" s="114"/>
      <c r="J242" s="114">
        <f>J247+J243</f>
        <v>1716.1999999999998</v>
      </c>
      <c r="K242" s="31"/>
      <c r="L242" s="135"/>
    </row>
    <row r="243" spans="1:12" ht="42" customHeight="1">
      <c r="A243" s="92" t="s">
        <v>318</v>
      </c>
      <c r="B243" s="96" t="s">
        <v>78</v>
      </c>
      <c r="C243" s="123">
        <v>965</v>
      </c>
      <c r="D243" s="94" t="s">
        <v>280</v>
      </c>
      <c r="E243" s="94" t="s">
        <v>219</v>
      </c>
      <c r="F243" s="93"/>
      <c r="G243" s="123"/>
      <c r="H243" s="118"/>
      <c r="I243" s="124"/>
      <c r="J243" s="124">
        <f>J245</f>
        <v>1716.1999999999998</v>
      </c>
      <c r="K243" s="31"/>
      <c r="L243" s="135"/>
    </row>
    <row r="244" spans="1:12" ht="17.25" customHeight="1">
      <c r="A244" s="52" t="s">
        <v>319</v>
      </c>
      <c r="B244" s="14" t="s">
        <v>281</v>
      </c>
      <c r="C244" s="15">
        <v>965</v>
      </c>
      <c r="D244" s="22" t="s">
        <v>280</v>
      </c>
      <c r="E244" s="22" t="s">
        <v>219</v>
      </c>
      <c r="F244" s="16"/>
      <c r="G244" s="15"/>
      <c r="H244" s="15">
        <v>300</v>
      </c>
      <c r="I244" s="39"/>
      <c r="J244" s="8">
        <f>J245</f>
        <v>1716.1999999999998</v>
      </c>
      <c r="K244" s="8"/>
      <c r="L244" s="135"/>
    </row>
    <row r="245" spans="1:12" ht="17.25" customHeight="1">
      <c r="A245" s="64" t="s">
        <v>320</v>
      </c>
      <c r="B245" s="23" t="s">
        <v>99</v>
      </c>
      <c r="C245" s="15">
        <v>965</v>
      </c>
      <c r="D245" s="16" t="s">
        <v>280</v>
      </c>
      <c r="E245" s="16" t="s">
        <v>219</v>
      </c>
      <c r="F245" s="15"/>
      <c r="G245" s="15"/>
      <c r="H245" s="15">
        <v>310</v>
      </c>
      <c r="I245" s="36"/>
      <c r="J245" s="129">
        <f>1322.5+105.6+288.1</f>
        <v>1716.1999999999998</v>
      </c>
      <c r="K245" s="28"/>
      <c r="L245" s="135"/>
    </row>
    <row r="246" spans="1:12" ht="15" customHeight="1">
      <c r="A246" s="105" t="s">
        <v>321</v>
      </c>
      <c r="B246" s="87" t="s">
        <v>62</v>
      </c>
      <c r="C246" s="88">
        <v>965</v>
      </c>
      <c r="D246" s="89">
        <v>1004</v>
      </c>
      <c r="E246" s="89"/>
      <c r="F246" s="103"/>
      <c r="G246" s="88"/>
      <c r="H246" s="104"/>
      <c r="I246" s="114"/>
      <c r="J246" s="114">
        <f>J249+J255</f>
        <v>37416.6</v>
      </c>
      <c r="K246" s="31"/>
      <c r="L246" s="135"/>
    </row>
    <row r="247" spans="1:12" ht="21" customHeight="1" hidden="1">
      <c r="A247" s="52"/>
      <c r="B247" s="14" t="s">
        <v>75</v>
      </c>
      <c r="C247" s="15">
        <v>965</v>
      </c>
      <c r="D247" s="16" t="s">
        <v>54</v>
      </c>
      <c r="E247" s="16" t="s">
        <v>94</v>
      </c>
      <c r="F247" s="16" t="s">
        <v>23</v>
      </c>
      <c r="G247" s="15">
        <v>210</v>
      </c>
      <c r="H247" s="15">
        <v>242</v>
      </c>
      <c r="I247" s="39"/>
      <c r="J247" s="8"/>
      <c r="K247" s="8"/>
      <c r="L247" s="135"/>
    </row>
    <row r="248" spans="1:12" ht="16.5" customHeight="1" hidden="1">
      <c r="A248" s="52"/>
      <c r="B248" s="14" t="s">
        <v>89</v>
      </c>
      <c r="C248" s="15">
        <v>965</v>
      </c>
      <c r="D248" s="16" t="s">
        <v>54</v>
      </c>
      <c r="E248" s="16" t="s">
        <v>94</v>
      </c>
      <c r="F248" s="16" t="s">
        <v>23</v>
      </c>
      <c r="G248" s="15">
        <v>210</v>
      </c>
      <c r="H248" s="15">
        <v>244</v>
      </c>
      <c r="I248" s="39"/>
      <c r="J248" s="8"/>
      <c r="K248" s="8"/>
      <c r="L248" s="135"/>
    </row>
    <row r="249" spans="1:12" ht="55.5" customHeight="1">
      <c r="A249" s="92" t="s">
        <v>322</v>
      </c>
      <c r="B249" s="106" t="s">
        <v>197</v>
      </c>
      <c r="C249" s="93">
        <v>965</v>
      </c>
      <c r="D249" s="94">
        <v>1004</v>
      </c>
      <c r="E249" s="94" t="s">
        <v>226</v>
      </c>
      <c r="F249" s="93"/>
      <c r="G249" s="93"/>
      <c r="H249" s="95"/>
      <c r="I249" s="98"/>
      <c r="J249" s="98">
        <f>J251</f>
        <v>25085.3</v>
      </c>
      <c r="K249" s="50"/>
      <c r="L249" s="135"/>
    </row>
    <row r="250" spans="1:12" ht="17.25" customHeight="1" hidden="1">
      <c r="A250" s="64"/>
      <c r="B250" s="33"/>
      <c r="C250" s="21">
        <v>965</v>
      </c>
      <c r="D250" s="22"/>
      <c r="E250" s="22"/>
      <c r="F250" s="21">
        <v>755</v>
      </c>
      <c r="G250" s="21">
        <v>260</v>
      </c>
      <c r="H250" s="28"/>
      <c r="I250" s="39"/>
      <c r="J250" s="8"/>
      <c r="K250" s="8"/>
      <c r="L250" s="135"/>
    </row>
    <row r="251" spans="1:12" ht="17.25" customHeight="1">
      <c r="A251" s="52" t="s">
        <v>323</v>
      </c>
      <c r="B251" s="14" t="s">
        <v>130</v>
      </c>
      <c r="C251" s="15">
        <v>965</v>
      </c>
      <c r="D251" s="22" t="s">
        <v>54</v>
      </c>
      <c r="E251" s="22" t="s">
        <v>226</v>
      </c>
      <c r="F251" s="16"/>
      <c r="G251" s="15"/>
      <c r="H251" s="15">
        <v>300</v>
      </c>
      <c r="I251" s="39"/>
      <c r="J251" s="8">
        <f>J252</f>
        <v>25085.3</v>
      </c>
      <c r="K251" s="8"/>
      <c r="L251" s="135"/>
    </row>
    <row r="252" spans="1:20" s="40" customFormat="1" ht="15.75" customHeight="1">
      <c r="A252" s="58" t="s">
        <v>324</v>
      </c>
      <c r="B252" s="23" t="s">
        <v>99</v>
      </c>
      <c r="C252" s="21">
        <v>965</v>
      </c>
      <c r="D252" s="22">
        <v>1004</v>
      </c>
      <c r="E252" s="22" t="s">
        <v>226</v>
      </c>
      <c r="F252" s="21">
        <v>755</v>
      </c>
      <c r="G252" s="21">
        <v>262</v>
      </c>
      <c r="H252" s="29">
        <v>310</v>
      </c>
      <c r="I252" s="8"/>
      <c r="J252" s="127">
        <v>25085.3</v>
      </c>
      <c r="K252" s="8"/>
      <c r="L252" s="135"/>
      <c r="M252" s="71"/>
      <c r="P252" s="147"/>
      <c r="T252" s="151"/>
    </row>
    <row r="253" spans="1:12" ht="17.25" customHeight="1" hidden="1">
      <c r="A253" s="64"/>
      <c r="B253" s="23" t="s">
        <v>52</v>
      </c>
      <c r="C253" s="21">
        <v>965</v>
      </c>
      <c r="D253" s="22" t="s">
        <v>54</v>
      </c>
      <c r="E253" s="22" t="s">
        <v>53</v>
      </c>
      <c r="F253" s="21"/>
      <c r="G253" s="21"/>
      <c r="H253" s="29"/>
      <c r="I253" s="39"/>
      <c r="J253" s="184"/>
      <c r="K253" s="8"/>
      <c r="L253" s="135"/>
    </row>
    <row r="254" spans="1:12" ht="15" customHeight="1" hidden="1">
      <c r="A254" s="64"/>
      <c r="B254" s="23" t="s">
        <v>19</v>
      </c>
      <c r="C254" s="21">
        <v>965</v>
      </c>
      <c r="D254" s="22" t="s">
        <v>54</v>
      </c>
      <c r="E254" s="22" t="s">
        <v>53</v>
      </c>
      <c r="F254" s="21"/>
      <c r="G254" s="21"/>
      <c r="H254" s="29">
        <v>500</v>
      </c>
      <c r="I254" s="39"/>
      <c r="J254" s="184"/>
      <c r="K254" s="8"/>
      <c r="L254" s="135"/>
    </row>
    <row r="255" spans="1:12" ht="54" customHeight="1">
      <c r="A255" s="92" t="s">
        <v>325</v>
      </c>
      <c r="B255" s="106" t="s">
        <v>198</v>
      </c>
      <c r="C255" s="93">
        <v>965</v>
      </c>
      <c r="D255" s="94">
        <v>1004</v>
      </c>
      <c r="E255" s="94" t="s">
        <v>227</v>
      </c>
      <c r="F255" s="93"/>
      <c r="G255" s="93"/>
      <c r="H255" s="95"/>
      <c r="I255" s="98"/>
      <c r="J255" s="98">
        <f>J256</f>
        <v>12331.3</v>
      </c>
      <c r="K255" s="50"/>
      <c r="L255" s="135"/>
    </row>
    <row r="256" spans="1:12" ht="17.25" customHeight="1">
      <c r="A256" s="52" t="s">
        <v>326</v>
      </c>
      <c r="B256" s="14" t="s">
        <v>130</v>
      </c>
      <c r="C256" s="15">
        <v>965</v>
      </c>
      <c r="D256" s="22" t="s">
        <v>54</v>
      </c>
      <c r="E256" s="22" t="s">
        <v>227</v>
      </c>
      <c r="F256" s="16"/>
      <c r="G256" s="15"/>
      <c r="H256" s="15">
        <v>300</v>
      </c>
      <c r="I256" s="39"/>
      <c r="J256" s="8">
        <f>J257</f>
        <v>12331.3</v>
      </c>
      <c r="K256" s="8"/>
      <c r="L256" s="135"/>
    </row>
    <row r="257" spans="1:20" s="40" customFormat="1" ht="21.75" customHeight="1">
      <c r="A257" s="58" t="s">
        <v>327</v>
      </c>
      <c r="B257" s="23" t="s">
        <v>243</v>
      </c>
      <c r="C257" s="21">
        <v>965</v>
      </c>
      <c r="D257" s="22">
        <v>1004</v>
      </c>
      <c r="E257" s="22" t="s">
        <v>227</v>
      </c>
      <c r="F257" s="21">
        <v>482</v>
      </c>
      <c r="G257" s="21">
        <v>220</v>
      </c>
      <c r="H257" s="29">
        <v>320</v>
      </c>
      <c r="I257" s="8"/>
      <c r="J257" s="127">
        <v>12331.3</v>
      </c>
      <c r="K257" s="8"/>
      <c r="L257" s="135"/>
      <c r="M257" s="71"/>
      <c r="P257" s="147"/>
      <c r="T257" s="151"/>
    </row>
    <row r="258" spans="1:20" s="53" customFormat="1" ht="17.25" customHeight="1">
      <c r="A258" s="119" t="s">
        <v>328</v>
      </c>
      <c r="B258" s="82" t="s">
        <v>131</v>
      </c>
      <c r="C258" s="83">
        <v>965</v>
      </c>
      <c r="D258" s="84" t="s">
        <v>132</v>
      </c>
      <c r="E258" s="83"/>
      <c r="F258" s="83"/>
      <c r="G258" s="83"/>
      <c r="H258" s="83"/>
      <c r="I258" s="120"/>
      <c r="J258" s="85">
        <f>J259+J263</f>
        <v>1430</v>
      </c>
      <c r="K258" s="54">
        <f>K259</f>
        <v>0</v>
      </c>
      <c r="L258" s="139"/>
      <c r="M258" s="73"/>
      <c r="P258" s="149"/>
      <c r="T258" s="152"/>
    </row>
    <row r="259" spans="1:20" s="41" customFormat="1" ht="15.75" customHeight="1">
      <c r="A259" s="105" t="s">
        <v>170</v>
      </c>
      <c r="B259" s="87" t="s">
        <v>180</v>
      </c>
      <c r="C259" s="88">
        <v>965</v>
      </c>
      <c r="D259" s="88">
        <v>1101</v>
      </c>
      <c r="E259" s="88"/>
      <c r="F259" s="88"/>
      <c r="G259" s="88"/>
      <c r="H259" s="104"/>
      <c r="I259" s="114"/>
      <c r="J259" s="114">
        <f>J260</f>
        <v>350</v>
      </c>
      <c r="K259" s="20"/>
      <c r="L259" s="137"/>
      <c r="M259" s="72"/>
      <c r="P259" s="146"/>
      <c r="T259" s="150"/>
    </row>
    <row r="260" spans="1:12" ht="26.25" customHeight="1">
      <c r="A260" s="92" t="s">
        <v>171</v>
      </c>
      <c r="B260" s="121" t="s">
        <v>338</v>
      </c>
      <c r="C260" s="93">
        <v>965</v>
      </c>
      <c r="D260" s="93">
        <v>1101</v>
      </c>
      <c r="E260" s="93">
        <v>5120000242</v>
      </c>
      <c r="F260" s="93"/>
      <c r="G260" s="93"/>
      <c r="H260" s="95"/>
      <c r="I260" s="98"/>
      <c r="J260" s="98">
        <f>J261</f>
        <v>350</v>
      </c>
      <c r="K260" s="49"/>
      <c r="L260" s="135"/>
    </row>
    <row r="261" spans="1:12" ht="17.25" customHeight="1">
      <c r="A261" s="52" t="s">
        <v>172</v>
      </c>
      <c r="B261" s="14" t="s">
        <v>242</v>
      </c>
      <c r="C261" s="15">
        <v>965</v>
      </c>
      <c r="D261" s="22" t="s">
        <v>181</v>
      </c>
      <c r="E261" s="22" t="s">
        <v>220</v>
      </c>
      <c r="F261" s="16"/>
      <c r="G261" s="15"/>
      <c r="H261" s="15">
        <v>200</v>
      </c>
      <c r="I261" s="39"/>
      <c r="J261" s="8">
        <f>J262</f>
        <v>350</v>
      </c>
      <c r="K261" s="8"/>
      <c r="L261" s="135"/>
    </row>
    <row r="262" spans="1:12" ht="25.5" customHeight="1">
      <c r="A262" s="64" t="s">
        <v>173</v>
      </c>
      <c r="B262" s="14" t="s">
        <v>105</v>
      </c>
      <c r="C262" s="15">
        <v>965</v>
      </c>
      <c r="D262" s="15">
        <v>1101</v>
      </c>
      <c r="E262" s="15">
        <v>5120000242</v>
      </c>
      <c r="F262" s="15"/>
      <c r="G262" s="15"/>
      <c r="H262" s="22" t="s">
        <v>97</v>
      </c>
      <c r="I262" s="39"/>
      <c r="J262" s="127">
        <f>150+200</f>
        <v>350</v>
      </c>
      <c r="K262" s="49"/>
      <c r="L262" s="135"/>
    </row>
    <row r="263" spans="1:20" s="41" customFormat="1" ht="15.75" customHeight="1">
      <c r="A263" s="105" t="s">
        <v>340</v>
      </c>
      <c r="B263" s="87" t="s">
        <v>63</v>
      </c>
      <c r="C263" s="88">
        <v>965</v>
      </c>
      <c r="D263" s="88">
        <v>1102</v>
      </c>
      <c r="E263" s="88"/>
      <c r="F263" s="88"/>
      <c r="G263" s="88"/>
      <c r="H263" s="104"/>
      <c r="I263" s="114"/>
      <c r="J263" s="114">
        <f>J264</f>
        <v>1080</v>
      </c>
      <c r="K263" s="20"/>
      <c r="L263" s="137"/>
      <c r="M263" s="72"/>
      <c r="P263" s="146"/>
      <c r="T263" s="150"/>
    </row>
    <row r="264" spans="1:12" ht="26.25" customHeight="1">
      <c r="A264" s="92" t="s">
        <v>335</v>
      </c>
      <c r="B264" s="121" t="s">
        <v>339</v>
      </c>
      <c r="C264" s="93">
        <v>965</v>
      </c>
      <c r="D264" s="93">
        <v>1102</v>
      </c>
      <c r="E264" s="153">
        <v>5120000241</v>
      </c>
      <c r="F264" s="153"/>
      <c r="G264" s="153"/>
      <c r="H264" s="154"/>
      <c r="I264" s="156"/>
      <c r="J264" s="156">
        <f>J265</f>
        <v>1080</v>
      </c>
      <c r="K264" s="49"/>
      <c r="L264" s="135"/>
    </row>
    <row r="265" spans="1:12" ht="27.75" customHeight="1">
      <c r="A265" s="52" t="s">
        <v>336</v>
      </c>
      <c r="B265" s="14" t="s">
        <v>242</v>
      </c>
      <c r="C265" s="15">
        <v>965</v>
      </c>
      <c r="D265" s="22" t="s">
        <v>133</v>
      </c>
      <c r="E265" s="22" t="s">
        <v>221</v>
      </c>
      <c r="F265" s="16"/>
      <c r="G265" s="15"/>
      <c r="H265" s="15">
        <v>200</v>
      </c>
      <c r="I265" s="39"/>
      <c r="J265" s="8">
        <f>J266</f>
        <v>1080</v>
      </c>
      <c r="K265" s="8"/>
      <c r="L265" s="135"/>
    </row>
    <row r="266" spans="1:12" ht="25.5" customHeight="1">
      <c r="A266" s="64" t="s">
        <v>337</v>
      </c>
      <c r="B266" s="14" t="s">
        <v>105</v>
      </c>
      <c r="C266" s="15">
        <v>965</v>
      </c>
      <c r="D266" s="15">
        <v>1102</v>
      </c>
      <c r="E266" s="15">
        <v>5120000241</v>
      </c>
      <c r="F266" s="15"/>
      <c r="G266" s="15"/>
      <c r="H266" s="22" t="s">
        <v>97</v>
      </c>
      <c r="I266" s="39"/>
      <c r="J266" s="127">
        <f>200+200+180+300+200</f>
        <v>1080</v>
      </c>
      <c r="K266" s="49"/>
      <c r="L266" s="135"/>
    </row>
    <row r="267" spans="1:20" s="53" customFormat="1" ht="17.25" customHeight="1">
      <c r="A267" s="119" t="s">
        <v>329</v>
      </c>
      <c r="B267" s="82" t="s">
        <v>134</v>
      </c>
      <c r="C267" s="83">
        <v>965</v>
      </c>
      <c r="D267" s="84" t="s">
        <v>135</v>
      </c>
      <c r="E267" s="83"/>
      <c r="F267" s="83"/>
      <c r="G267" s="83"/>
      <c r="H267" s="83"/>
      <c r="I267" s="120"/>
      <c r="J267" s="85">
        <f>J268</f>
        <v>4081.4</v>
      </c>
      <c r="K267" s="54">
        <f>K268</f>
        <v>0</v>
      </c>
      <c r="L267" s="139"/>
      <c r="M267" s="73"/>
      <c r="P267" s="149"/>
      <c r="T267" s="152"/>
    </row>
    <row r="268" spans="1:13" ht="14.25" customHeight="1">
      <c r="A268" s="105" t="s">
        <v>330</v>
      </c>
      <c r="B268" s="87" t="s">
        <v>51</v>
      </c>
      <c r="C268" s="88">
        <v>965</v>
      </c>
      <c r="D268" s="89" t="s">
        <v>64</v>
      </c>
      <c r="E268" s="89"/>
      <c r="F268" s="88"/>
      <c r="G268" s="88"/>
      <c r="H268" s="88"/>
      <c r="I268" s="114"/>
      <c r="J268" s="114">
        <f>J269+J272</f>
        <v>4081.4</v>
      </c>
      <c r="K268" s="49"/>
      <c r="L268" s="135"/>
      <c r="M268" s="3"/>
    </row>
    <row r="269" spans="1:13" ht="25.5" hidden="1">
      <c r="A269" s="92" t="s">
        <v>192</v>
      </c>
      <c r="B269" s="96" t="s">
        <v>228</v>
      </c>
      <c r="C269" s="93">
        <v>965</v>
      </c>
      <c r="D269" s="94" t="s">
        <v>64</v>
      </c>
      <c r="E269" s="94" t="s">
        <v>222</v>
      </c>
      <c r="F269" s="93"/>
      <c r="G269" s="93"/>
      <c r="H269" s="93"/>
      <c r="I269" s="98"/>
      <c r="J269" s="98">
        <f>J270</f>
        <v>0</v>
      </c>
      <c r="K269" s="49"/>
      <c r="L269" s="135"/>
      <c r="M269" s="3"/>
    </row>
    <row r="270" spans="1:13" ht="17.25" customHeight="1" hidden="1">
      <c r="A270" s="52" t="s">
        <v>193</v>
      </c>
      <c r="B270" s="14" t="s">
        <v>104</v>
      </c>
      <c r="C270" s="15">
        <v>965</v>
      </c>
      <c r="D270" s="22" t="s">
        <v>64</v>
      </c>
      <c r="E270" s="22" t="s">
        <v>222</v>
      </c>
      <c r="F270" s="16"/>
      <c r="G270" s="15"/>
      <c r="H270" s="15">
        <v>200</v>
      </c>
      <c r="I270" s="39"/>
      <c r="J270" s="8">
        <f>J271</f>
        <v>0</v>
      </c>
      <c r="K270" s="8"/>
      <c r="L270" s="135"/>
      <c r="M270" s="3"/>
    </row>
    <row r="271" spans="1:12" ht="25.5" customHeight="1" hidden="1">
      <c r="A271" s="64" t="s">
        <v>194</v>
      </c>
      <c r="B271" s="14" t="s">
        <v>105</v>
      </c>
      <c r="C271" s="15">
        <v>965</v>
      </c>
      <c r="D271" s="16" t="s">
        <v>64</v>
      </c>
      <c r="E271" s="16" t="s">
        <v>222</v>
      </c>
      <c r="F271" s="15"/>
      <c r="G271" s="15"/>
      <c r="H271" s="22" t="s">
        <v>97</v>
      </c>
      <c r="I271" s="39"/>
      <c r="J271" s="127"/>
      <c r="K271" s="49"/>
      <c r="L271" s="135"/>
    </row>
    <row r="272" spans="1:12" ht="24.75" customHeight="1">
      <c r="A272" s="92" t="s">
        <v>331</v>
      </c>
      <c r="B272" s="96" t="s">
        <v>379</v>
      </c>
      <c r="C272" s="93">
        <v>965</v>
      </c>
      <c r="D272" s="94" t="s">
        <v>64</v>
      </c>
      <c r="E272" s="157" t="s">
        <v>223</v>
      </c>
      <c r="F272" s="153"/>
      <c r="G272" s="153"/>
      <c r="H272" s="153"/>
      <c r="I272" s="156"/>
      <c r="J272" s="156">
        <f>J273</f>
        <v>4081.4</v>
      </c>
      <c r="K272" s="49"/>
      <c r="L272" s="135"/>
    </row>
    <row r="273" spans="1:12" ht="25.5" customHeight="1">
      <c r="A273" s="52" t="s">
        <v>193</v>
      </c>
      <c r="B273" s="14" t="s">
        <v>242</v>
      </c>
      <c r="C273" s="15">
        <v>965</v>
      </c>
      <c r="D273" s="22" t="s">
        <v>64</v>
      </c>
      <c r="E273" s="22" t="s">
        <v>223</v>
      </c>
      <c r="F273" s="16"/>
      <c r="G273" s="15"/>
      <c r="H273" s="15">
        <v>200</v>
      </c>
      <c r="I273" s="39"/>
      <c r="J273" s="8">
        <f>J274</f>
        <v>4081.4</v>
      </c>
      <c r="K273" s="8"/>
      <c r="L273" s="135"/>
    </row>
    <row r="274" spans="1:16" ht="30" customHeight="1">
      <c r="A274" s="64" t="s">
        <v>194</v>
      </c>
      <c r="B274" s="14" t="s">
        <v>105</v>
      </c>
      <c r="C274" s="15">
        <v>965</v>
      </c>
      <c r="D274" s="16" t="s">
        <v>64</v>
      </c>
      <c r="E274" s="16" t="s">
        <v>223</v>
      </c>
      <c r="F274" s="15"/>
      <c r="G274" s="15"/>
      <c r="H274" s="22" t="s">
        <v>97</v>
      </c>
      <c r="I274" s="39"/>
      <c r="J274" s="127">
        <f>4000+81.4</f>
        <v>4081.4</v>
      </c>
      <c r="K274" s="49"/>
      <c r="L274" s="135"/>
      <c r="M274" s="71">
        <v>100</v>
      </c>
      <c r="P274" s="46">
        <v>100</v>
      </c>
    </row>
    <row r="275" spans="1:19" ht="18.75" customHeight="1">
      <c r="A275" s="64"/>
      <c r="B275" s="45" t="s">
        <v>136</v>
      </c>
      <c r="C275" s="15"/>
      <c r="D275" s="15"/>
      <c r="E275" s="15"/>
      <c r="F275" s="15"/>
      <c r="G275" s="4"/>
      <c r="H275" s="4"/>
      <c r="I275" s="12"/>
      <c r="J275" s="13">
        <f>J31+J59+J23</f>
        <v>263574.5</v>
      </c>
      <c r="K275" s="13"/>
      <c r="L275" s="132"/>
      <c r="S275" s="194"/>
    </row>
    <row r="276" spans="1:19" ht="18.75">
      <c r="A276" s="69"/>
      <c r="E276" s="46"/>
      <c r="J276" s="192"/>
      <c r="S276" s="194"/>
    </row>
    <row r="277" spans="1:19" ht="18.75">
      <c r="A277" s="69"/>
      <c r="E277" s="46"/>
      <c r="J277" s="192"/>
      <c r="S277" s="194"/>
    </row>
    <row r="278" spans="1:10" ht="18.75">
      <c r="A278" s="69"/>
      <c r="E278" s="46"/>
      <c r="J278" s="192"/>
    </row>
    <row r="279" spans="1:10" ht="18.75">
      <c r="A279" s="69"/>
      <c r="E279" s="46"/>
      <c r="J279" s="192"/>
    </row>
    <row r="280" spans="1:10" ht="18.75">
      <c r="A280" s="69"/>
      <c r="E280" s="46"/>
      <c r="J280" s="192"/>
    </row>
    <row r="281" spans="1:10" ht="18.75">
      <c r="A281" s="69"/>
      <c r="E281" s="46"/>
      <c r="J281" s="192"/>
    </row>
    <row r="282" spans="1:10" ht="18.75">
      <c r="A282" s="69"/>
      <c r="E282" s="46"/>
      <c r="J282" s="192"/>
    </row>
    <row r="283" spans="1:20" ht="15">
      <c r="A283" s="69"/>
      <c r="E283" s="46"/>
      <c r="J283" s="192"/>
      <c r="M283" s="3"/>
      <c r="P283" s="3"/>
      <c r="R283" s="204"/>
      <c r="T283" s="3"/>
    </row>
    <row r="284" spans="1:20" ht="12.75">
      <c r="A284" s="69"/>
      <c r="E284" s="46"/>
      <c r="I284" s="3"/>
      <c r="J284" s="193"/>
      <c r="K284" s="3"/>
      <c r="L284" s="3"/>
      <c r="M284" s="3"/>
      <c r="P284" s="3"/>
      <c r="T284" s="3"/>
    </row>
    <row r="285" spans="1:20" ht="12.75">
      <c r="A285" s="69"/>
      <c r="E285" s="46"/>
      <c r="I285" s="3"/>
      <c r="J285" s="193"/>
      <c r="K285" s="3"/>
      <c r="L285" s="3"/>
      <c r="M285" s="3"/>
      <c r="P285" s="3"/>
      <c r="T285" s="3"/>
    </row>
    <row r="286" spans="1:20" ht="12.75">
      <c r="A286" s="69"/>
      <c r="E286" s="46"/>
      <c r="I286" s="3"/>
      <c r="J286" s="193"/>
      <c r="K286" s="3"/>
      <c r="L286" s="3"/>
      <c r="M286" s="3"/>
      <c r="P286" s="3"/>
      <c r="T286" s="3"/>
    </row>
    <row r="287" spans="1:20" ht="15">
      <c r="A287" s="69"/>
      <c r="E287" s="46"/>
      <c r="J287" s="192"/>
      <c r="M287" s="3"/>
      <c r="P287" s="3"/>
      <c r="T287" s="3"/>
    </row>
    <row r="288" spans="1:20" ht="15">
      <c r="A288" s="69"/>
      <c r="E288" s="46"/>
      <c r="J288" s="192"/>
      <c r="M288" s="3"/>
      <c r="P288" s="3"/>
      <c r="T288" s="3"/>
    </row>
    <row r="289" spans="1:20" ht="15">
      <c r="A289" s="69"/>
      <c r="E289" s="46"/>
      <c r="J289" s="192"/>
      <c r="M289" s="3"/>
      <c r="P289" s="3"/>
      <c r="T289" s="3"/>
    </row>
    <row r="290" spans="1:20" ht="15">
      <c r="A290" s="69"/>
      <c r="E290" s="46"/>
      <c r="J290" s="192"/>
      <c r="M290" s="3"/>
      <c r="P290" s="3"/>
      <c r="T290" s="3"/>
    </row>
    <row r="291" spans="1:20" ht="15">
      <c r="A291" s="69"/>
      <c r="E291" s="46"/>
      <c r="J291" s="192"/>
      <c r="M291" s="3"/>
      <c r="P291" s="3"/>
      <c r="T291" s="3"/>
    </row>
    <row r="292" spans="1:20" ht="15">
      <c r="A292" s="69"/>
      <c r="E292" s="46"/>
      <c r="J292" s="192"/>
      <c r="M292" s="3"/>
      <c r="P292" s="3"/>
      <c r="T292" s="3"/>
    </row>
    <row r="293" spans="1:20" ht="15">
      <c r="A293" s="69"/>
      <c r="E293" s="46"/>
      <c r="J293" s="192"/>
      <c r="M293" s="3"/>
      <c r="P293" s="3"/>
      <c r="T293" s="3"/>
    </row>
    <row r="294" spans="1:20" ht="15">
      <c r="A294" s="69"/>
      <c r="E294" s="46"/>
      <c r="J294" s="192"/>
      <c r="M294" s="3"/>
      <c r="P294" s="3"/>
      <c r="T294" s="3"/>
    </row>
    <row r="295" spans="1:20" ht="15">
      <c r="A295" s="69"/>
      <c r="E295" s="46"/>
      <c r="J295" s="192"/>
      <c r="M295" s="3"/>
      <c r="P295" s="3"/>
      <c r="T295" s="3"/>
    </row>
    <row r="296" spans="5:20" ht="15">
      <c r="E296" s="46"/>
      <c r="J296" s="192"/>
      <c r="M296" s="3"/>
      <c r="P296" s="3"/>
      <c r="T296" s="3"/>
    </row>
    <row r="297" spans="5:20" ht="15">
      <c r="E297" s="46"/>
      <c r="J297" s="192"/>
      <c r="M297" s="3"/>
      <c r="P297" s="3"/>
      <c r="T297" s="3"/>
    </row>
    <row r="298" spans="5:20" ht="15">
      <c r="E298" s="46"/>
      <c r="J298" s="192"/>
      <c r="M298" s="3"/>
      <c r="P298" s="3"/>
      <c r="T298" s="3"/>
    </row>
    <row r="299" spans="5:20" ht="12.75">
      <c r="E299" s="46"/>
      <c r="I299" s="3"/>
      <c r="J299" s="193"/>
      <c r="K299" s="3"/>
      <c r="L299" s="3"/>
      <c r="M299" s="3"/>
      <c r="P299" s="3"/>
      <c r="T299" s="3"/>
    </row>
    <row r="300" spans="1:20" ht="12.75">
      <c r="A300" s="3"/>
      <c r="E300" s="46"/>
      <c r="I300" s="3"/>
      <c r="J300" s="193"/>
      <c r="K300" s="3"/>
      <c r="L300" s="3"/>
      <c r="M300" s="3"/>
      <c r="P300" s="3"/>
      <c r="T300" s="3"/>
    </row>
    <row r="301" spans="1:20" ht="12.75">
      <c r="A301" s="3"/>
      <c r="E301" s="46"/>
      <c r="I301" s="3"/>
      <c r="J301" s="193"/>
      <c r="K301" s="3"/>
      <c r="L301" s="3"/>
      <c r="M301" s="3"/>
      <c r="P301" s="3"/>
      <c r="T301" s="3"/>
    </row>
    <row r="302" spans="1:20" ht="12.75">
      <c r="A302" s="3"/>
      <c r="E302" s="46"/>
      <c r="I302" s="3"/>
      <c r="J302" s="193"/>
      <c r="K302" s="3"/>
      <c r="L302" s="3"/>
      <c r="M302" s="3"/>
      <c r="P302" s="3"/>
      <c r="T302" s="3"/>
    </row>
    <row r="303" spans="5:20" ht="12.75">
      <c r="E303" s="46"/>
      <c r="I303" s="3"/>
      <c r="J303" s="193"/>
      <c r="K303" s="3"/>
      <c r="L303" s="3"/>
      <c r="M303" s="3"/>
      <c r="P303" s="3"/>
      <c r="T303" s="3"/>
    </row>
    <row r="304" spans="5:20" ht="12.75">
      <c r="E304" s="46"/>
      <c r="I304" s="3"/>
      <c r="J304" s="193"/>
      <c r="K304" s="3"/>
      <c r="L304" s="3"/>
      <c r="M304" s="3"/>
      <c r="P304" s="3"/>
      <c r="T304" s="3"/>
    </row>
    <row r="305" spans="5:20" ht="12.75">
      <c r="E305" s="46"/>
      <c r="I305" s="3"/>
      <c r="J305" s="193"/>
      <c r="K305" s="3"/>
      <c r="L305" s="3"/>
      <c r="M305" s="3"/>
      <c r="P305" s="3"/>
      <c r="T305" s="3"/>
    </row>
    <row r="306" spans="5:20" ht="12.75">
      <c r="E306" s="46"/>
      <c r="I306" s="3"/>
      <c r="J306" s="193"/>
      <c r="K306" s="3"/>
      <c r="L306" s="3"/>
      <c r="M306" s="3"/>
      <c r="P306" s="3"/>
      <c r="T306" s="3"/>
    </row>
    <row r="307" spans="5:20" ht="12.75">
      <c r="E307" s="46"/>
      <c r="I307" s="3"/>
      <c r="J307" s="193"/>
      <c r="K307" s="3"/>
      <c r="L307" s="3"/>
      <c r="M307" s="3"/>
      <c r="P307" s="3"/>
      <c r="T307" s="3"/>
    </row>
    <row r="308" spans="5:20" ht="12.75">
      <c r="E308" s="46"/>
      <c r="I308" s="3"/>
      <c r="J308" s="193"/>
      <c r="K308" s="3"/>
      <c r="L308" s="3"/>
      <c r="M308" s="3"/>
      <c r="P308" s="3"/>
      <c r="T308" s="3"/>
    </row>
    <row r="309" spans="5:20" ht="12.75">
      <c r="E309" s="46"/>
      <c r="I309" s="3"/>
      <c r="J309" s="193"/>
      <c r="K309" s="3"/>
      <c r="L309" s="3"/>
      <c r="M309" s="3"/>
      <c r="P309" s="3"/>
      <c r="T309" s="3"/>
    </row>
    <row r="310" spans="5:20" ht="12.75">
      <c r="E310" s="46"/>
      <c r="I310" s="3"/>
      <c r="J310" s="193"/>
      <c r="K310" s="3"/>
      <c r="L310" s="3"/>
      <c r="M310" s="3"/>
      <c r="P310" s="3"/>
      <c r="T310" s="3"/>
    </row>
    <row r="311" spans="5:20" ht="12.75">
      <c r="E311" s="46"/>
      <c r="I311" s="3"/>
      <c r="J311" s="3"/>
      <c r="K311" s="3"/>
      <c r="L311" s="3"/>
      <c r="M311" s="3"/>
      <c r="P311" s="3"/>
      <c r="T311" s="3"/>
    </row>
    <row r="312" spans="5:20" ht="12.75">
      <c r="E312" s="46"/>
      <c r="I312" s="3"/>
      <c r="J312" s="3"/>
      <c r="K312" s="3"/>
      <c r="L312" s="3"/>
      <c r="M312" s="3"/>
      <c r="P312" s="3"/>
      <c r="T312" s="3"/>
    </row>
    <row r="313" spans="5:20" ht="12.75">
      <c r="E313" s="46"/>
      <c r="I313" s="3"/>
      <c r="J313" s="3"/>
      <c r="K313" s="3"/>
      <c r="L313" s="3"/>
      <c r="M313" s="3"/>
      <c r="P313" s="3"/>
      <c r="T313" s="3"/>
    </row>
    <row r="314" spans="5:20" ht="12.75">
      <c r="E314" s="46"/>
      <c r="I314" s="3"/>
      <c r="J314" s="3"/>
      <c r="K314" s="3"/>
      <c r="L314" s="3"/>
      <c r="M314" s="3"/>
      <c r="P314" s="3"/>
      <c r="T314" s="3"/>
    </row>
    <row r="315" spans="1:20" ht="12.75">
      <c r="A315" s="3"/>
      <c r="E315" s="46"/>
      <c r="I315" s="3"/>
      <c r="J315" s="3"/>
      <c r="K315" s="3"/>
      <c r="L315" s="3"/>
      <c r="M315" s="3"/>
      <c r="P315" s="3"/>
      <c r="T315" s="3"/>
    </row>
    <row r="316" spans="1:20" ht="12.75">
      <c r="A316" s="3"/>
      <c r="E316" s="46"/>
      <c r="I316" s="3"/>
      <c r="J316" s="3"/>
      <c r="K316" s="3"/>
      <c r="L316" s="3"/>
      <c r="M316" s="3"/>
      <c r="P316" s="3"/>
      <c r="T316" s="3"/>
    </row>
    <row r="317" spans="1:20" ht="12.75">
      <c r="A317" s="3"/>
      <c r="E317" s="46"/>
      <c r="I317" s="3"/>
      <c r="J317" s="3"/>
      <c r="K317" s="3"/>
      <c r="L317" s="3"/>
      <c r="M317" s="3"/>
      <c r="P317" s="3"/>
      <c r="T317" s="3"/>
    </row>
    <row r="318" spans="1:20" ht="12.75">
      <c r="A318" s="3"/>
      <c r="E318" s="46"/>
      <c r="I318" s="3"/>
      <c r="J318" s="3"/>
      <c r="K318" s="3"/>
      <c r="L318" s="3"/>
      <c r="M318" s="3"/>
      <c r="P318" s="3"/>
      <c r="T318" s="3"/>
    </row>
    <row r="319" spans="1:20" ht="12.75">
      <c r="A319" s="3"/>
      <c r="E319" s="46"/>
      <c r="I319" s="3"/>
      <c r="J319" s="3"/>
      <c r="K319" s="3"/>
      <c r="L319" s="3"/>
      <c r="M319" s="3"/>
      <c r="P319" s="3"/>
      <c r="T319" s="3"/>
    </row>
    <row r="320" spans="1:20" ht="12.75">
      <c r="A320" s="3"/>
      <c r="E320" s="46"/>
      <c r="I320" s="3"/>
      <c r="J320" s="3"/>
      <c r="K320" s="3"/>
      <c r="L320" s="3"/>
      <c r="M320" s="3"/>
      <c r="P320" s="3"/>
      <c r="T320" s="3"/>
    </row>
    <row r="321" spans="1:20" ht="12.75">
      <c r="A321" s="3"/>
      <c r="E321" s="46"/>
      <c r="I321" s="3"/>
      <c r="J321" s="3"/>
      <c r="K321" s="3"/>
      <c r="L321" s="3"/>
      <c r="M321" s="3"/>
      <c r="P321" s="3"/>
      <c r="T321" s="3"/>
    </row>
    <row r="322" spans="1:20" ht="12.75">
      <c r="A322" s="3"/>
      <c r="E322" s="46"/>
      <c r="I322" s="3"/>
      <c r="J322" s="3"/>
      <c r="K322" s="3"/>
      <c r="L322" s="3"/>
      <c r="M322" s="3"/>
      <c r="P322" s="3"/>
      <c r="T322" s="3"/>
    </row>
    <row r="323" spans="1:20" ht="12.75">
      <c r="A323" s="3"/>
      <c r="E323" s="46"/>
      <c r="I323" s="3"/>
      <c r="J323" s="3"/>
      <c r="K323" s="3"/>
      <c r="L323" s="3"/>
      <c r="M323" s="3"/>
      <c r="P323" s="3"/>
      <c r="T323" s="3"/>
    </row>
    <row r="324" spans="1:20" ht="12.75">
      <c r="A324" s="3"/>
      <c r="E324" s="46"/>
      <c r="I324" s="3"/>
      <c r="J324" s="3"/>
      <c r="K324" s="3"/>
      <c r="L324" s="3"/>
      <c r="M324" s="3"/>
      <c r="P324" s="3"/>
      <c r="T324" s="3"/>
    </row>
    <row r="325" spans="1:20" ht="12.75">
      <c r="A325" s="3"/>
      <c r="E325" s="46"/>
      <c r="I325" s="3"/>
      <c r="J325" s="3"/>
      <c r="K325" s="3"/>
      <c r="L325" s="3"/>
      <c r="M325" s="3"/>
      <c r="P325" s="3"/>
      <c r="T325" s="3"/>
    </row>
    <row r="326" spans="1:20" ht="12.75">
      <c r="A326" s="3"/>
      <c r="E326" s="46"/>
      <c r="I326" s="3"/>
      <c r="J326" s="3"/>
      <c r="K326" s="3"/>
      <c r="L326" s="3"/>
      <c r="M326" s="3"/>
      <c r="P326" s="3"/>
      <c r="T326" s="3"/>
    </row>
    <row r="327" spans="1:20" ht="12.75">
      <c r="A327" s="3"/>
      <c r="E327" s="46"/>
      <c r="I327" s="3"/>
      <c r="J327" s="3"/>
      <c r="K327" s="3"/>
      <c r="L327" s="3"/>
      <c r="M327" s="3"/>
      <c r="P327" s="3"/>
      <c r="T327" s="3"/>
    </row>
    <row r="328" spans="1:20" ht="12.75">
      <c r="A328" s="3"/>
      <c r="E328" s="46"/>
      <c r="I328" s="3"/>
      <c r="J328" s="3"/>
      <c r="K328" s="3"/>
      <c r="L328" s="3"/>
      <c r="M328" s="3"/>
      <c r="P328" s="3"/>
      <c r="T328" s="3"/>
    </row>
    <row r="329" spans="1:20" ht="12.75">
      <c r="A329" s="3"/>
      <c r="E329" s="46"/>
      <c r="I329" s="3"/>
      <c r="J329" s="3"/>
      <c r="K329" s="3"/>
      <c r="L329" s="3"/>
      <c r="M329" s="3"/>
      <c r="P329" s="3"/>
      <c r="T329" s="3"/>
    </row>
    <row r="330" spans="1:20" ht="12.75">
      <c r="A330" s="3"/>
      <c r="E330" s="46"/>
      <c r="I330" s="3"/>
      <c r="J330" s="3"/>
      <c r="K330" s="3"/>
      <c r="L330" s="3"/>
      <c r="M330" s="3"/>
      <c r="P330" s="3"/>
      <c r="T330" s="3"/>
    </row>
    <row r="331" spans="1:20" ht="12.75">
      <c r="A331" s="3"/>
      <c r="E331" s="46"/>
      <c r="I331" s="3"/>
      <c r="J331" s="3"/>
      <c r="K331" s="3"/>
      <c r="L331" s="3"/>
      <c r="M331" s="3"/>
      <c r="P331" s="3"/>
      <c r="T331" s="3"/>
    </row>
    <row r="332" spans="1:20" ht="12.75">
      <c r="A332" s="3"/>
      <c r="E332" s="46"/>
      <c r="I332" s="3"/>
      <c r="J332" s="3"/>
      <c r="K332" s="3"/>
      <c r="L332" s="3"/>
      <c r="M332" s="3"/>
      <c r="P332" s="3"/>
      <c r="T332" s="3"/>
    </row>
    <row r="333" spans="1:20" ht="12.75">
      <c r="A333" s="3"/>
      <c r="E333" s="46"/>
      <c r="I333" s="3"/>
      <c r="J333" s="3"/>
      <c r="K333" s="3"/>
      <c r="L333" s="3"/>
      <c r="M333" s="3"/>
      <c r="P333" s="3"/>
      <c r="T333" s="3"/>
    </row>
    <row r="334" spans="1:20" ht="12.75">
      <c r="A334" s="3"/>
      <c r="E334" s="46"/>
      <c r="I334" s="3"/>
      <c r="J334" s="3"/>
      <c r="K334" s="3"/>
      <c r="L334" s="3"/>
      <c r="M334" s="3"/>
      <c r="P334" s="3"/>
      <c r="T334" s="3"/>
    </row>
    <row r="335" spans="1:20" ht="12.75">
      <c r="A335" s="3"/>
      <c r="E335" s="46"/>
      <c r="I335" s="3"/>
      <c r="J335" s="3"/>
      <c r="K335" s="3"/>
      <c r="L335" s="3"/>
      <c r="M335" s="3"/>
      <c r="P335" s="3"/>
      <c r="T335" s="3"/>
    </row>
    <row r="336" spans="1:20" ht="12.75">
      <c r="A336" s="3"/>
      <c r="E336" s="46"/>
      <c r="I336" s="3"/>
      <c r="J336" s="3"/>
      <c r="K336" s="3"/>
      <c r="L336" s="3"/>
      <c r="M336" s="3"/>
      <c r="P336" s="3"/>
      <c r="T336" s="3"/>
    </row>
    <row r="337" spans="1:20" ht="12.75">
      <c r="A337" s="3"/>
      <c r="E337" s="46"/>
      <c r="I337" s="3"/>
      <c r="J337" s="3"/>
      <c r="K337" s="3"/>
      <c r="L337" s="3"/>
      <c r="M337" s="3"/>
      <c r="P337" s="3"/>
      <c r="T337" s="3"/>
    </row>
    <row r="338" spans="1:20" ht="12.75">
      <c r="A338" s="3"/>
      <c r="E338" s="46"/>
      <c r="I338" s="3"/>
      <c r="J338" s="3"/>
      <c r="K338" s="3"/>
      <c r="L338" s="3"/>
      <c r="M338" s="3"/>
      <c r="P338" s="3"/>
      <c r="T338" s="3"/>
    </row>
    <row r="339" spans="1:20" ht="12.75">
      <c r="A339" s="3"/>
      <c r="E339" s="46"/>
      <c r="I339" s="3"/>
      <c r="J339" s="3"/>
      <c r="K339" s="3"/>
      <c r="L339" s="3"/>
      <c r="M339" s="3"/>
      <c r="P339" s="3"/>
      <c r="T339" s="3"/>
    </row>
    <row r="340" spans="1:20" ht="12.75">
      <c r="A340" s="3"/>
      <c r="E340" s="46"/>
      <c r="I340" s="3"/>
      <c r="J340" s="3"/>
      <c r="K340" s="3"/>
      <c r="L340" s="3"/>
      <c r="M340" s="3"/>
      <c r="P340" s="3"/>
      <c r="T340" s="3"/>
    </row>
    <row r="341" spans="1:20" ht="12.75">
      <c r="A341" s="3"/>
      <c r="E341" s="46"/>
      <c r="I341" s="3"/>
      <c r="J341" s="3"/>
      <c r="K341" s="3"/>
      <c r="L341" s="3"/>
      <c r="M341" s="3"/>
      <c r="P341" s="3"/>
      <c r="T341" s="3"/>
    </row>
    <row r="342" spans="1:20" ht="12.75">
      <c r="A342" s="3"/>
      <c r="E342" s="46"/>
      <c r="I342" s="3"/>
      <c r="J342" s="3"/>
      <c r="K342" s="3"/>
      <c r="L342" s="3"/>
      <c r="M342" s="3"/>
      <c r="P342" s="3"/>
      <c r="T342" s="3"/>
    </row>
    <row r="343" spans="1:20" ht="12.75">
      <c r="A343" s="3"/>
      <c r="E343" s="46"/>
      <c r="I343" s="3"/>
      <c r="J343" s="3"/>
      <c r="K343" s="3"/>
      <c r="L343" s="3"/>
      <c r="M343" s="3"/>
      <c r="P343" s="3"/>
      <c r="T343" s="3"/>
    </row>
    <row r="344" spans="1:20" ht="12.75">
      <c r="A344" s="3"/>
      <c r="E344" s="46"/>
      <c r="I344" s="3"/>
      <c r="J344" s="3"/>
      <c r="K344" s="3"/>
      <c r="L344" s="3"/>
      <c r="M344" s="3"/>
      <c r="P344" s="3"/>
      <c r="T344" s="3"/>
    </row>
    <row r="345" spans="1:20" ht="12.75">
      <c r="A345" s="3"/>
      <c r="E345" s="46"/>
      <c r="I345" s="3"/>
      <c r="J345" s="3"/>
      <c r="K345" s="3"/>
      <c r="L345" s="3"/>
      <c r="M345" s="3"/>
      <c r="P345" s="3"/>
      <c r="T345" s="3"/>
    </row>
    <row r="346" spans="1:20" ht="12.75">
      <c r="A346" s="3"/>
      <c r="E346" s="46"/>
      <c r="I346" s="3"/>
      <c r="J346" s="3"/>
      <c r="K346" s="3"/>
      <c r="L346" s="3"/>
      <c r="M346" s="3"/>
      <c r="P346" s="3"/>
      <c r="T346" s="3"/>
    </row>
    <row r="347" spans="1:20" ht="12.75">
      <c r="A347" s="3"/>
      <c r="E347" s="46"/>
      <c r="I347" s="3"/>
      <c r="J347" s="3"/>
      <c r="K347" s="3"/>
      <c r="L347" s="3"/>
      <c r="M347" s="3"/>
      <c r="P347" s="3"/>
      <c r="T347" s="3"/>
    </row>
    <row r="348" spans="1:20" ht="12.75">
      <c r="A348" s="3"/>
      <c r="E348" s="46"/>
      <c r="I348" s="3"/>
      <c r="J348" s="3"/>
      <c r="K348" s="3"/>
      <c r="L348" s="3"/>
      <c r="M348" s="3"/>
      <c r="P348" s="3"/>
      <c r="T348" s="3"/>
    </row>
    <row r="349" spans="1:20" ht="12.75">
      <c r="A349" s="3"/>
      <c r="E349" s="46"/>
      <c r="I349" s="3"/>
      <c r="J349" s="3"/>
      <c r="K349" s="3"/>
      <c r="L349" s="3"/>
      <c r="M349" s="3"/>
      <c r="P349" s="3"/>
      <c r="T349" s="3"/>
    </row>
    <row r="350" spans="1:20" ht="12.75">
      <c r="A350" s="3"/>
      <c r="E350" s="46"/>
      <c r="I350" s="3"/>
      <c r="J350" s="3"/>
      <c r="K350" s="3"/>
      <c r="L350" s="3"/>
      <c r="M350" s="3"/>
      <c r="P350" s="3"/>
      <c r="T350" s="3"/>
    </row>
    <row r="351" spans="1:20" ht="12.75">
      <c r="A351" s="3"/>
      <c r="E351" s="46"/>
      <c r="I351" s="3"/>
      <c r="J351" s="3"/>
      <c r="K351" s="3"/>
      <c r="L351" s="3"/>
      <c r="M351" s="3"/>
      <c r="P351" s="3"/>
      <c r="T351" s="3"/>
    </row>
    <row r="352" spans="1:20" ht="12.75">
      <c r="A352" s="3"/>
      <c r="E352" s="46"/>
      <c r="I352" s="3"/>
      <c r="J352" s="3"/>
      <c r="K352" s="3"/>
      <c r="L352" s="3"/>
      <c r="M352" s="3"/>
      <c r="P352" s="3"/>
      <c r="T352" s="3"/>
    </row>
    <row r="353" spans="1:20" ht="12.75">
      <c r="A353" s="3"/>
      <c r="E353" s="46"/>
      <c r="I353" s="3"/>
      <c r="J353" s="3"/>
      <c r="K353" s="3"/>
      <c r="L353" s="3"/>
      <c r="M353" s="3"/>
      <c r="P353" s="3"/>
      <c r="T353" s="3"/>
    </row>
    <row r="354" spans="1:20" ht="12.75">
      <c r="A354" s="3"/>
      <c r="E354" s="46"/>
      <c r="I354" s="3"/>
      <c r="J354" s="3"/>
      <c r="K354" s="3"/>
      <c r="L354" s="3"/>
      <c r="M354" s="3"/>
      <c r="P354" s="3"/>
      <c r="T354" s="3"/>
    </row>
    <row r="355" spans="1:20" ht="12.75">
      <c r="A355" s="3"/>
      <c r="E355" s="46"/>
      <c r="I355" s="3"/>
      <c r="J355" s="3"/>
      <c r="K355" s="3"/>
      <c r="L355" s="3"/>
      <c r="M355" s="3"/>
      <c r="P355" s="3"/>
      <c r="T355" s="3"/>
    </row>
    <row r="356" spans="1:20" ht="12.75">
      <c r="A356" s="3"/>
      <c r="E356" s="46"/>
      <c r="I356" s="3"/>
      <c r="J356" s="3"/>
      <c r="K356" s="3"/>
      <c r="L356" s="3"/>
      <c r="M356" s="3"/>
      <c r="P356" s="3"/>
      <c r="T356" s="3"/>
    </row>
    <row r="357" spans="1:20" ht="12.75">
      <c r="A357" s="3"/>
      <c r="E357" s="46"/>
      <c r="I357" s="3"/>
      <c r="J357" s="3"/>
      <c r="K357" s="3"/>
      <c r="L357" s="3"/>
      <c r="M357" s="3"/>
      <c r="P357" s="3"/>
      <c r="T357" s="3"/>
    </row>
    <row r="358" spans="1:20" ht="12.75">
      <c r="A358" s="3"/>
      <c r="E358" s="46"/>
      <c r="I358" s="3"/>
      <c r="J358" s="3"/>
      <c r="K358" s="3"/>
      <c r="L358" s="3"/>
      <c r="M358" s="3"/>
      <c r="P358" s="3"/>
      <c r="T358" s="3"/>
    </row>
    <row r="359" spans="1:20" ht="12.75">
      <c r="A359" s="3"/>
      <c r="E359" s="46"/>
      <c r="I359" s="3"/>
      <c r="J359" s="3"/>
      <c r="K359" s="3"/>
      <c r="L359" s="3"/>
      <c r="M359" s="3"/>
      <c r="P359" s="3"/>
      <c r="T359" s="3"/>
    </row>
    <row r="360" spans="1:20" ht="12.75">
      <c r="A360" s="3"/>
      <c r="E360" s="46"/>
      <c r="I360" s="3"/>
      <c r="J360" s="3"/>
      <c r="K360" s="3"/>
      <c r="L360" s="3"/>
      <c r="M360" s="3"/>
      <c r="P360" s="3"/>
      <c r="T360" s="3"/>
    </row>
    <row r="361" spans="1:20" ht="12.75">
      <c r="A361" s="3"/>
      <c r="E361" s="46"/>
      <c r="I361" s="3"/>
      <c r="J361" s="3"/>
      <c r="K361" s="3"/>
      <c r="L361" s="3"/>
      <c r="M361" s="3"/>
      <c r="P361" s="3"/>
      <c r="T361" s="3"/>
    </row>
    <row r="362" spans="1:20" ht="12.75">
      <c r="A362" s="3"/>
      <c r="E362" s="46"/>
      <c r="I362" s="3"/>
      <c r="J362" s="3"/>
      <c r="K362" s="3"/>
      <c r="L362" s="3"/>
      <c r="M362" s="3"/>
      <c r="P362" s="3"/>
      <c r="T362" s="3"/>
    </row>
    <row r="363" spans="1:20" ht="12.75">
      <c r="A363" s="3"/>
      <c r="E363" s="46"/>
      <c r="I363" s="3"/>
      <c r="J363" s="3"/>
      <c r="K363" s="3"/>
      <c r="L363" s="3"/>
      <c r="M363" s="3"/>
      <c r="P363" s="3"/>
      <c r="T363" s="3"/>
    </row>
    <row r="364" spans="1:20" ht="12.75">
      <c r="A364" s="3"/>
      <c r="E364" s="46"/>
      <c r="I364" s="3"/>
      <c r="J364" s="3"/>
      <c r="K364" s="3"/>
      <c r="L364" s="3"/>
      <c r="M364" s="3"/>
      <c r="P364" s="3"/>
      <c r="T364" s="3"/>
    </row>
    <row r="365" spans="1:20" ht="12.75">
      <c r="A365" s="3"/>
      <c r="E365" s="46"/>
      <c r="I365" s="3"/>
      <c r="J365" s="3"/>
      <c r="K365" s="3"/>
      <c r="L365" s="3"/>
      <c r="M365" s="3"/>
      <c r="P365" s="3"/>
      <c r="T365" s="3"/>
    </row>
    <row r="366" spans="1:20" ht="12.75">
      <c r="A366" s="3"/>
      <c r="E366" s="46"/>
      <c r="I366" s="3"/>
      <c r="J366" s="3"/>
      <c r="K366" s="3"/>
      <c r="L366" s="3"/>
      <c r="M366" s="3"/>
      <c r="P366" s="3"/>
      <c r="T366" s="3"/>
    </row>
    <row r="367" spans="1:20" ht="12.75">
      <c r="A367" s="3"/>
      <c r="E367" s="46"/>
      <c r="I367" s="3"/>
      <c r="J367" s="3"/>
      <c r="K367" s="3"/>
      <c r="L367" s="3"/>
      <c r="M367" s="3"/>
      <c r="P367" s="3"/>
      <c r="T367" s="3"/>
    </row>
    <row r="368" spans="1:20" ht="12.75">
      <c r="A368" s="3"/>
      <c r="E368" s="46"/>
      <c r="I368" s="3"/>
      <c r="J368" s="3"/>
      <c r="K368" s="3"/>
      <c r="L368" s="3"/>
      <c r="M368" s="3"/>
      <c r="P368" s="3"/>
      <c r="T368" s="3"/>
    </row>
    <row r="369" spans="1:20" ht="12.75">
      <c r="A369" s="3"/>
      <c r="E369" s="46"/>
      <c r="I369" s="3"/>
      <c r="J369" s="3"/>
      <c r="K369" s="3"/>
      <c r="L369" s="3"/>
      <c r="M369" s="3"/>
      <c r="P369" s="3"/>
      <c r="T369" s="3"/>
    </row>
    <row r="370" spans="1:20" ht="12.75">
      <c r="A370" s="3"/>
      <c r="E370" s="46"/>
      <c r="I370" s="3"/>
      <c r="J370" s="3"/>
      <c r="K370" s="3"/>
      <c r="L370" s="3"/>
      <c r="M370" s="3"/>
      <c r="P370" s="3"/>
      <c r="T370" s="3"/>
    </row>
    <row r="371" spans="1:20" ht="12.75">
      <c r="A371" s="3"/>
      <c r="E371" s="46"/>
      <c r="I371" s="3"/>
      <c r="J371" s="3"/>
      <c r="K371" s="3"/>
      <c r="L371" s="3"/>
      <c r="M371" s="3"/>
      <c r="P371" s="3"/>
      <c r="T371" s="3"/>
    </row>
    <row r="372" spans="1:20" ht="12.75">
      <c r="A372" s="3"/>
      <c r="E372" s="46"/>
      <c r="I372" s="3"/>
      <c r="J372" s="3"/>
      <c r="K372" s="3"/>
      <c r="L372" s="3"/>
      <c r="M372" s="3"/>
      <c r="P372" s="3"/>
      <c r="T372" s="3"/>
    </row>
    <row r="373" spans="1:20" ht="12.75">
      <c r="A373" s="3"/>
      <c r="E373" s="46"/>
      <c r="I373" s="3"/>
      <c r="J373" s="3"/>
      <c r="K373" s="3"/>
      <c r="L373" s="3"/>
      <c r="M373" s="3"/>
      <c r="P373" s="3"/>
      <c r="T373" s="3"/>
    </row>
    <row r="374" spans="1:20" ht="12.75">
      <c r="A374" s="3"/>
      <c r="E374" s="46"/>
      <c r="I374" s="3"/>
      <c r="J374" s="3"/>
      <c r="K374" s="3"/>
      <c r="L374" s="3"/>
      <c r="M374" s="3"/>
      <c r="P374" s="3"/>
      <c r="T374" s="3"/>
    </row>
    <row r="375" spans="1:20" ht="12.75">
      <c r="A375" s="3"/>
      <c r="E375" s="46"/>
      <c r="I375" s="3"/>
      <c r="J375" s="3"/>
      <c r="K375" s="3"/>
      <c r="L375" s="3"/>
      <c r="M375" s="3"/>
      <c r="P375" s="3"/>
      <c r="T375" s="3"/>
    </row>
    <row r="376" spans="1:20" ht="12.75">
      <c r="A376" s="3"/>
      <c r="E376" s="46"/>
      <c r="I376" s="3"/>
      <c r="J376" s="3"/>
      <c r="K376" s="3"/>
      <c r="L376" s="3"/>
      <c r="M376" s="3"/>
      <c r="P376" s="3"/>
      <c r="T376" s="3"/>
    </row>
    <row r="377" spans="1:20" ht="12.75">
      <c r="A377" s="3"/>
      <c r="E377" s="46"/>
      <c r="I377" s="3"/>
      <c r="J377" s="3"/>
      <c r="K377" s="3"/>
      <c r="L377" s="3"/>
      <c r="M377" s="3"/>
      <c r="P377" s="3"/>
      <c r="T377" s="3"/>
    </row>
    <row r="378" spans="1:20" ht="12.75">
      <c r="A378" s="3"/>
      <c r="E378" s="46"/>
      <c r="I378" s="3"/>
      <c r="J378" s="3"/>
      <c r="K378" s="3"/>
      <c r="L378" s="3"/>
      <c r="M378" s="3"/>
      <c r="P378" s="3"/>
      <c r="T378" s="3"/>
    </row>
    <row r="379" spans="1:20" ht="12.75">
      <c r="A379" s="3"/>
      <c r="E379" s="46"/>
      <c r="I379" s="3"/>
      <c r="J379" s="3"/>
      <c r="K379" s="3"/>
      <c r="L379" s="3"/>
      <c r="M379" s="3"/>
      <c r="P379" s="3"/>
      <c r="T379" s="3"/>
    </row>
    <row r="380" spans="1:20" ht="12.75">
      <c r="A380" s="3"/>
      <c r="E380" s="46"/>
      <c r="I380" s="3"/>
      <c r="J380" s="3"/>
      <c r="K380" s="3"/>
      <c r="L380" s="3"/>
      <c r="M380" s="3"/>
      <c r="P380" s="3"/>
      <c r="T380" s="3"/>
    </row>
    <row r="381" spans="1:20" ht="12.75">
      <c r="A381" s="3"/>
      <c r="E381" s="46"/>
      <c r="I381" s="3"/>
      <c r="J381" s="3"/>
      <c r="K381" s="3"/>
      <c r="L381" s="3"/>
      <c r="M381" s="3"/>
      <c r="P381" s="3"/>
      <c r="T381" s="3"/>
    </row>
    <row r="382" spans="1:20" ht="12.75">
      <c r="A382" s="3"/>
      <c r="E382" s="46"/>
      <c r="I382" s="3"/>
      <c r="J382" s="3"/>
      <c r="K382" s="3"/>
      <c r="L382" s="3"/>
      <c r="M382" s="3"/>
      <c r="P382" s="3"/>
      <c r="T382" s="3"/>
    </row>
    <row r="383" spans="1:20" ht="12.75">
      <c r="A383" s="3"/>
      <c r="E383" s="46"/>
      <c r="I383" s="3"/>
      <c r="J383" s="3"/>
      <c r="K383" s="3"/>
      <c r="L383" s="3"/>
      <c r="M383" s="3"/>
      <c r="P383" s="3"/>
      <c r="T383" s="3"/>
    </row>
    <row r="384" spans="1:20" ht="12.75">
      <c r="A384" s="3"/>
      <c r="E384" s="46"/>
      <c r="I384" s="3"/>
      <c r="J384" s="3"/>
      <c r="K384" s="3"/>
      <c r="L384" s="3"/>
      <c r="M384" s="3"/>
      <c r="P384" s="3"/>
      <c r="T384" s="3"/>
    </row>
    <row r="385" spans="1:20" ht="12.75">
      <c r="A385" s="3"/>
      <c r="E385" s="46"/>
      <c r="I385" s="3"/>
      <c r="J385" s="3"/>
      <c r="K385" s="3"/>
      <c r="L385" s="3"/>
      <c r="M385" s="3"/>
      <c r="P385" s="3"/>
      <c r="T385" s="3"/>
    </row>
    <row r="386" spans="1:20" ht="12.75">
      <c r="A386" s="3"/>
      <c r="E386" s="46"/>
      <c r="I386" s="3"/>
      <c r="J386" s="3"/>
      <c r="K386" s="3"/>
      <c r="L386" s="3"/>
      <c r="M386" s="3"/>
      <c r="P386" s="3"/>
      <c r="T386" s="3"/>
    </row>
    <row r="387" spans="1:20" ht="12.75">
      <c r="A387" s="3"/>
      <c r="E387" s="46"/>
      <c r="I387" s="3"/>
      <c r="J387" s="3"/>
      <c r="K387" s="3"/>
      <c r="L387" s="3"/>
      <c r="M387" s="3"/>
      <c r="P387" s="3"/>
      <c r="T387" s="3"/>
    </row>
    <row r="388" spans="1:20" ht="12.75">
      <c r="A388" s="3"/>
      <c r="E388" s="46"/>
      <c r="I388" s="3"/>
      <c r="J388" s="3"/>
      <c r="K388" s="3"/>
      <c r="L388" s="3"/>
      <c r="M388" s="3"/>
      <c r="P388" s="3"/>
      <c r="T388" s="3"/>
    </row>
    <row r="389" spans="1:20" ht="12.75">
      <c r="A389" s="3"/>
      <c r="E389" s="46"/>
      <c r="I389" s="3"/>
      <c r="J389" s="3"/>
      <c r="K389" s="3"/>
      <c r="L389" s="3"/>
      <c r="M389" s="3"/>
      <c r="P389" s="3"/>
      <c r="T389" s="3"/>
    </row>
    <row r="390" spans="1:20" ht="12.75">
      <c r="A390" s="3"/>
      <c r="E390" s="46"/>
      <c r="I390" s="3"/>
      <c r="J390" s="3"/>
      <c r="K390" s="3"/>
      <c r="L390" s="3"/>
      <c r="M390" s="3"/>
      <c r="P390" s="3"/>
      <c r="T390" s="3"/>
    </row>
    <row r="391" spans="1:20" ht="12.75">
      <c r="A391" s="3"/>
      <c r="E391" s="46"/>
      <c r="I391" s="3"/>
      <c r="J391" s="3"/>
      <c r="K391" s="3"/>
      <c r="L391" s="3"/>
      <c r="M391" s="3"/>
      <c r="P391" s="3"/>
      <c r="T391" s="3"/>
    </row>
    <row r="392" spans="1:20" ht="12.75">
      <c r="A392" s="3"/>
      <c r="E392" s="46"/>
      <c r="I392" s="3"/>
      <c r="J392" s="3"/>
      <c r="K392" s="3"/>
      <c r="L392" s="3"/>
      <c r="M392" s="3"/>
      <c r="P392" s="3"/>
      <c r="T392" s="3"/>
    </row>
    <row r="393" spans="1:20" ht="12.75">
      <c r="A393" s="3"/>
      <c r="E393" s="46"/>
      <c r="I393" s="3"/>
      <c r="J393" s="3"/>
      <c r="K393" s="3"/>
      <c r="L393" s="3"/>
      <c r="M393" s="3"/>
      <c r="P393" s="3"/>
      <c r="T393" s="3"/>
    </row>
    <row r="394" spans="1:20" ht="12.75">
      <c r="A394" s="3"/>
      <c r="E394" s="46"/>
      <c r="I394" s="3"/>
      <c r="J394" s="3"/>
      <c r="K394" s="3"/>
      <c r="L394" s="3"/>
      <c r="M394" s="3"/>
      <c r="P394" s="3"/>
      <c r="T394" s="3"/>
    </row>
    <row r="395" spans="1:20" ht="12.75">
      <c r="A395" s="3"/>
      <c r="E395" s="46"/>
      <c r="I395" s="3"/>
      <c r="J395" s="3"/>
      <c r="K395" s="3"/>
      <c r="L395" s="3"/>
      <c r="M395" s="3"/>
      <c r="P395" s="3"/>
      <c r="T395" s="3"/>
    </row>
    <row r="396" spans="1:20" ht="12.75">
      <c r="A396" s="3"/>
      <c r="E396" s="46"/>
      <c r="I396" s="3"/>
      <c r="J396" s="3"/>
      <c r="K396" s="3"/>
      <c r="L396" s="3"/>
      <c r="M396" s="3"/>
      <c r="P396" s="3"/>
      <c r="T396" s="3"/>
    </row>
    <row r="397" spans="1:20" ht="12.75">
      <c r="A397" s="3"/>
      <c r="E397" s="46"/>
      <c r="I397" s="3"/>
      <c r="J397" s="3"/>
      <c r="K397" s="3"/>
      <c r="L397" s="3"/>
      <c r="M397" s="3"/>
      <c r="P397" s="3"/>
      <c r="T397" s="3"/>
    </row>
    <row r="398" spans="1:20" ht="12.75">
      <c r="A398" s="3"/>
      <c r="E398" s="46"/>
      <c r="I398" s="3"/>
      <c r="J398" s="3"/>
      <c r="K398" s="3"/>
      <c r="L398" s="3"/>
      <c r="M398" s="3"/>
      <c r="P398" s="3"/>
      <c r="T398" s="3"/>
    </row>
    <row r="399" spans="1:20" ht="12.75">
      <c r="A399" s="3"/>
      <c r="E399" s="46"/>
      <c r="I399" s="3"/>
      <c r="J399" s="3"/>
      <c r="K399" s="3"/>
      <c r="L399" s="3"/>
      <c r="M399" s="3"/>
      <c r="P399" s="3"/>
      <c r="T399" s="3"/>
    </row>
    <row r="400" spans="1:20" ht="12.75">
      <c r="A400" s="3"/>
      <c r="E400" s="46"/>
      <c r="I400" s="3"/>
      <c r="J400" s="3"/>
      <c r="K400" s="3"/>
      <c r="L400" s="3"/>
      <c r="M400" s="3"/>
      <c r="P400" s="3"/>
      <c r="T400" s="3"/>
    </row>
    <row r="401" spans="1:20" ht="12.75">
      <c r="A401" s="3"/>
      <c r="E401" s="46"/>
      <c r="I401" s="3"/>
      <c r="J401" s="3"/>
      <c r="K401" s="3"/>
      <c r="L401" s="3"/>
      <c r="M401" s="3"/>
      <c r="P401" s="3"/>
      <c r="T401" s="3"/>
    </row>
    <row r="402" spans="1:20" ht="12.75">
      <c r="A402" s="3"/>
      <c r="E402" s="46"/>
      <c r="I402" s="3"/>
      <c r="J402" s="3"/>
      <c r="K402" s="3"/>
      <c r="L402" s="3"/>
      <c r="M402" s="3"/>
      <c r="P402" s="3"/>
      <c r="T402" s="3"/>
    </row>
    <row r="403" spans="1:20" ht="12.75">
      <c r="A403" s="3"/>
      <c r="E403" s="46"/>
      <c r="I403" s="3"/>
      <c r="J403" s="3"/>
      <c r="K403" s="3"/>
      <c r="L403" s="3"/>
      <c r="M403" s="3"/>
      <c r="P403" s="3"/>
      <c r="T403" s="3"/>
    </row>
    <row r="404" spans="1:20" ht="12.75">
      <c r="A404" s="3"/>
      <c r="E404" s="46"/>
      <c r="I404" s="3"/>
      <c r="J404" s="3"/>
      <c r="K404" s="3"/>
      <c r="L404" s="3"/>
      <c r="M404" s="3"/>
      <c r="P404" s="3"/>
      <c r="T404" s="3"/>
    </row>
    <row r="405" spans="1:20" ht="12.75">
      <c r="A405" s="3"/>
      <c r="E405" s="46"/>
      <c r="I405" s="3"/>
      <c r="J405" s="3"/>
      <c r="K405" s="3"/>
      <c r="L405" s="3"/>
      <c r="M405" s="3"/>
      <c r="P405" s="3"/>
      <c r="T405" s="3"/>
    </row>
    <row r="406" spans="1:20" ht="12.75">
      <c r="A406" s="3"/>
      <c r="E406" s="46"/>
      <c r="I406" s="3"/>
      <c r="J406" s="3"/>
      <c r="K406" s="3"/>
      <c r="L406" s="3"/>
      <c r="M406" s="3"/>
      <c r="P406" s="3"/>
      <c r="T406" s="3"/>
    </row>
    <row r="407" spans="1:20" ht="12.75">
      <c r="A407" s="3"/>
      <c r="E407" s="46"/>
      <c r="I407" s="3"/>
      <c r="J407" s="3"/>
      <c r="K407" s="3"/>
      <c r="L407" s="3"/>
      <c r="M407" s="3"/>
      <c r="P407" s="3"/>
      <c r="T407" s="3"/>
    </row>
    <row r="408" spans="1:20" ht="12.75">
      <c r="A408" s="3"/>
      <c r="E408" s="46"/>
      <c r="I408" s="3"/>
      <c r="J408" s="3"/>
      <c r="K408" s="3"/>
      <c r="L408" s="3"/>
      <c r="M408" s="3"/>
      <c r="P408" s="3"/>
      <c r="T408" s="3"/>
    </row>
  </sheetData>
  <sheetProtection/>
  <mergeCells count="7">
    <mergeCell ref="E16:J16"/>
    <mergeCell ref="A17:J17"/>
    <mergeCell ref="A18:J18"/>
    <mergeCell ref="A19:J19"/>
    <mergeCell ref="A20:J20"/>
    <mergeCell ref="E5:J5"/>
    <mergeCell ref="E9:J9"/>
  </mergeCells>
  <printOptions/>
  <pageMargins left="0.5905511811023623" right="0.35433070866141736" top="0.5511811023622047" bottom="0.21" header="0.31496062992125984" footer="0.21"/>
  <pageSetup fitToHeight="6" fitToWidth="1" horizontalDpi="600" verticalDpi="600" orientation="portrait" paperSize="9" scale="69" r:id="rId1"/>
  <rowBreaks count="4" manualBreakCount="4">
    <brk id="58" max="16" man="1"/>
    <brk id="97" max="16" man="1"/>
    <brk id="197" max="16" man="1"/>
    <brk id="2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2022-02-22T07:57:26Z</cp:lastPrinted>
  <dcterms:created xsi:type="dcterms:W3CDTF">2009-11-25T09:32:13Z</dcterms:created>
  <dcterms:modified xsi:type="dcterms:W3CDTF">2022-05-26T12:33:11Z</dcterms:modified>
  <cp:category/>
  <cp:version/>
  <cp:contentType/>
  <cp:contentStatus/>
</cp:coreProperties>
</file>