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'Лист1'!$A$1:$O$273</definedName>
  </definedNames>
  <calcPr fullCalcOnLoad="1"/>
</workbook>
</file>

<file path=xl/sharedStrings.xml><?xml version="1.0" encoding="utf-8"?>
<sst xmlns="http://schemas.openxmlformats.org/spreadsheetml/2006/main" count="899" uniqueCount="409">
  <si>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</si>
  <si>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</si>
  <si>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</si>
  <si>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</si>
  <si>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</si>
  <si>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</si>
  <si>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</si>
  <si>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</si>
  <si>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</si>
  <si>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</si>
  <si>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</si>
  <si>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</si>
  <si>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</si>
  <si>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</si>
  <si>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</si>
  <si>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</si>
  <si>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</si>
  <si>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</si>
  <si>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</si>
  <si>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</si>
  <si>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</si>
  <si>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</si>
  <si>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</si>
  <si>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</si>
  <si>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</si>
  <si>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</si>
  <si>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</si>
  <si>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</si>
  <si>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</si>
  <si>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</si>
  <si>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</si>
  <si>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</si>
  <si>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</si>
  <si>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</si>
  <si>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</si>
  <si>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0114</t>
  </si>
  <si>
    <t>500</t>
  </si>
  <si>
    <t>929</t>
  </si>
  <si>
    <t>Безвозвратные и безвозмездные перечисления организациям за исключением государственных и муниципальных организаций</t>
  </si>
  <si>
    <t>0920101</t>
  </si>
  <si>
    <t>2.</t>
  </si>
  <si>
    <t>НАЦИОНАЛЬНАЯ 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</si>
  <si>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</si>
  <si>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</si>
  <si>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</si>
  <si>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</si>
  <si>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</si>
  <si>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</si>
  <si>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</si>
  <si>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</si>
  <si>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</si>
  <si>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</si>
  <si>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</si>
  <si>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</si>
  <si>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</si>
  <si>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</si>
  <si>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Установка, содержание и ремонт ограждений газонов</t>
  </si>
  <si>
    <t>Обустройство и содержание спортивных площадок</t>
  </si>
  <si>
    <t>ОЗЕЛЕНЕНИЕ ТЕРРИТОРИЙ МУНИЦИПАЛЬНОГО ОБРАЗОВАНИЯ МО №65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</si>
  <si>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</si>
  <si>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</si>
  <si>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</si>
  <si>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</si>
  <si>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</si>
  <si>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</si>
  <si>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</si>
  <si>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</si>
  <si>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РАЗМЕЩЕНИЕ МУНИЦИПАЛЬНОГО ЗАКАЗА</t>
  </si>
  <si>
    <t>965</t>
  </si>
  <si>
    <t>0920200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</si>
  <si>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</si>
  <si>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</si>
  <si>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</si>
  <si>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</si>
  <si>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МЕСТНАЯ АДМИНИСТРАЦИЯ МУНИЦИПАЛЬНОГО ОБРАЗОВАНИЯ МУНИЦИПАЛЬНОГО ОКРУГА №65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</si>
  <si>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</si>
  <si>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</si>
  <si>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</si>
  <si>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</si>
  <si>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</si>
  <si>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</si>
  <si>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</si>
  <si>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</si>
  <si>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Организация работ по компенсационному озеленению</t>
  </si>
  <si>
    <t>КОМПЕНСАЦИЯ ДЕПУТАТАМ, ОСУЩЕСТВЛЯЮЩИМ СВОИ ПОЛНОМОЧИЯ НА НЕПОСТОЯННОЙ ОСНОВЕ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</si>
  <si>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</si>
  <si>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</si>
  <si>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</si>
  <si>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</si>
  <si>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</si>
  <si>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Текущий ремонт придомовых территорий и дворовых территории,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</si>
  <si>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</si>
  <si>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</si>
  <si>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</si>
  <si>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Создание зон отдыха, в том числе обустройство, содержание и уборка территорий детских площадок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</si>
  <si>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</si>
  <si>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</si>
  <si>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БЛАГОУСТРОЙСТВО ТЕРРИТОРИИ МУНИЦИПАЛЬНОГО ОБРАЗОВАНИЯ №65, СВЯЗАННОЕ С ОБЕСПЕЧЕНИЕМ САНИТАРНОГО БЛАГОПОЛУЧИЯ НАСЕЛЕНИЯ</t>
  </si>
  <si>
    <t>ПРОЧИЕ МЕРОПРИЯТИЯ В ОБЛАСТИ БЛАГОУСТРОЙСТВА</t>
  </si>
  <si>
    <t>ОПУБЛИКОВАНИЕ МУНИЦИПАЛЬНЫХ ПРАВОВЫХ АКТОВ, ИНОЙ ИНФОРМАЦИИ</t>
  </si>
  <si>
    <t xml:space="preserve">Обустройство, содержание и уборка территорий спортивных площадок 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</si>
  <si>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</si>
  <si>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</si>
  <si>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</si>
  <si>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</si>
  <si>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</si>
  <si>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Выполнение оформления к праздничным мероприятиям на территории муниципального образования №65</t>
  </si>
  <si>
    <t>4280101</t>
  </si>
  <si>
    <t>3.</t>
  </si>
  <si>
    <t>4.</t>
  </si>
  <si>
    <t>4.1.</t>
  </si>
  <si>
    <t>5.</t>
  </si>
  <si>
    <t>6.</t>
  </si>
  <si>
    <t>7.</t>
  </si>
  <si>
    <t>8.</t>
  </si>
  <si>
    <t>9.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</si>
  <si>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</si>
  <si>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</si>
  <si>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</si>
  <si>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</si>
  <si>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</si>
  <si>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</si>
  <si>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</si>
  <si>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</si>
  <si>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</si>
  <si>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</si>
  <si>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</si>
  <si>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</si>
  <si>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</si>
  <si>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</si>
  <si>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</si>
  <si>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</si>
  <si>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</si>
  <si>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</si>
  <si>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</si>
  <si>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II</t>
  </si>
  <si>
    <t>1.2.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</si>
  <si>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</si>
  <si>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</si>
  <si>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</si>
  <si>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</si>
  <si>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</si>
  <si>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</si>
  <si>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</si>
  <si>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</si>
  <si>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</si>
  <si>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</si>
  <si>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</si>
  <si>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</si>
  <si>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</si>
  <si>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</si>
  <si>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</si>
  <si>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</si>
  <si>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</si>
  <si>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</si>
  <si>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</si>
  <si>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</si>
  <si>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</si>
  <si>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</si>
  <si>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</si>
  <si>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</si>
  <si>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</si>
  <si>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</si>
  <si>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</si>
  <si>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</si>
  <si>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</si>
  <si>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</si>
  <si>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</si>
  <si>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</si>
  <si>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</si>
  <si>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</si>
  <si>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</si>
  <si>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</si>
  <si>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</si>
  <si>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1.1.3.</t>
  </si>
  <si>
    <t>1.1.3.1.1.</t>
  </si>
  <si>
    <t>1.2.1.1.1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</si>
  <si>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</si>
  <si>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</si>
  <si>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</si>
  <si>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</si>
  <si>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</si>
  <si>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</si>
  <si>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</si>
  <si>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</si>
  <si>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</si>
  <si>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</si>
  <si>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</si>
  <si>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</si>
  <si>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</si>
  <si>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</si>
  <si>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</si>
  <si>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4.1.1.1.</t>
  </si>
  <si>
    <t>4.1.1.1.1.</t>
  </si>
  <si>
    <t>4.1.1.1.1.1.</t>
  </si>
  <si>
    <t>4.1.1.2.</t>
  </si>
  <si>
    <t>4.1.1.2.1.</t>
  </si>
  <si>
    <t>4.1.1.2.1.1.</t>
  </si>
  <si>
    <t>4.1.1.3.</t>
  </si>
  <si>
    <t>4.1.1.3.1</t>
  </si>
  <si>
    <t>4.1.1.3.1.1.</t>
  </si>
  <si>
    <t>4.1.2.</t>
  </si>
  <si>
    <t>4.1.2.1.</t>
  </si>
  <si>
    <t>4.1.2.1.1.</t>
  </si>
  <si>
    <t>4.1.2.1.1.1.</t>
  </si>
  <si>
    <t>4.1.2.2.</t>
  </si>
  <si>
    <t>4.1.2.2.1.</t>
  </si>
  <si>
    <t>4.1.2.2.1.1.</t>
  </si>
  <si>
    <t>4.1.3.</t>
  </si>
  <si>
    <t>4.1.3.1.</t>
  </si>
  <si>
    <t>4.1.3.1.1.</t>
  </si>
  <si>
    <t>4.1.3.1.1.1.</t>
  </si>
  <si>
    <t>4.1.3.2.</t>
  </si>
  <si>
    <t>4.1.3.2.1.</t>
  </si>
  <si>
    <t>4.1.3.2.1.1.</t>
  </si>
  <si>
    <t>4.1.3.3.</t>
  </si>
  <si>
    <t>4.1.3.3.1.</t>
  </si>
  <si>
    <t>4.1.3.3.1.1.</t>
  </si>
  <si>
    <t>4.1.4.</t>
  </si>
  <si>
    <t>4.1.4.1.</t>
  </si>
  <si>
    <t>4.1.4.1.1.</t>
  </si>
  <si>
    <t>4.1.4.1.1.1.</t>
  </si>
  <si>
    <t>4.1.4.2.</t>
  </si>
  <si>
    <t>4.1.4.2.1.</t>
  </si>
  <si>
    <t>4.1.4.2.1.1.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</si>
  <si>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</si>
  <si>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</si>
  <si>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</si>
  <si>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</si>
  <si>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</si>
  <si>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</si>
  <si>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</si>
  <si>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</si>
  <si>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</si>
  <si>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</si>
  <si>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</si>
  <si>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</si>
  <si>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</si>
  <si>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</si>
  <si>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</si>
  <si>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</si>
  <si>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</si>
  <si>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</si>
  <si>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</si>
  <si>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</si>
  <si>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</si>
  <si>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</si>
  <si>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</si>
  <si>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</si>
  <si>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4.1.2.3.</t>
  </si>
  <si>
    <t>4.1.2.3.1.</t>
  </si>
  <si>
    <t>4.1.2.3.1.1.</t>
  </si>
  <si>
    <t>I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</si>
  <si>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</si>
  <si>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4.1.3.4.</t>
  </si>
  <si>
    <t>4.1.3.4.1.</t>
  </si>
  <si>
    <t>4.1.3.4.1.1.</t>
  </si>
  <si>
    <t>ИЗБИРАТЕЛЬНАЯ КОМИССИЯ МУНИЦИПАЛЬНОГО ОБРАЗОВАНИЯ МУНИЦИПАЛЬНЫЙ ОКРУГ №65</t>
  </si>
  <si>
    <t xml:space="preserve"> ОБЕСПЕЧЕНИЕ ПРОВЕДЕНИЯ ВЫБОРОВ И РЕФЕРЕНДУМОВ</t>
  </si>
  <si>
    <t>0107</t>
  </si>
  <si>
    <t>III</t>
  </si>
  <si>
    <t>ОБЕСПЕЧЕНИЕ УСЛОВИЙ ДЛЯ РАЗВИТИЯ НА ТЕРРИТОРИИ МУНИЦИПАЛЬНОГО ОБРАЗОВАНИЯ  МАССОВОГО СПОРТА</t>
  </si>
  <si>
    <t>ОБЕСПЕЧЕНИЕ УСЛОВИЙ ДЛЯ РАЗВИТИЯ НА ТЕРРИТОРИИ МУНИЦИПАЛЬНОГО ОБРАЗОВАНИЯ ФИЗИЧЕСКОЙ КУЛЬТУРЫ</t>
  </si>
  <si>
    <t>ФИЗИЧЕСКАЯ КУЛЬТУРА</t>
  </si>
  <si>
    <t>1101</t>
  </si>
  <si>
    <t>1.2.4.</t>
  </si>
  <si>
    <t>1.2.4.1.</t>
  </si>
  <si>
    <t>1.2.4.1.1.</t>
  </si>
  <si>
    <t>МУНИЦИПАЛЬНЫЙ СОВЕТ МУНИЦИПАЛЬНОГО ОБРАЗОВАНИЯ МУНИЦИПАЛЬНЫЙ ОКРУГ №65</t>
  </si>
  <si>
    <t>4.1.4.3.</t>
  </si>
  <si>
    <t>4.1.4.3.1.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</si>
  <si>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</si>
  <si>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</si>
  <si>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</si>
  <si>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</si>
  <si>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</si>
  <si>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6.2.</t>
  </si>
  <si>
    <t>6.2.1.</t>
  </si>
  <si>
    <t>6.2.1.1.</t>
  </si>
  <si>
    <t>6.2.1.1.1.</t>
  </si>
  <si>
    <t>8.2.2.</t>
  </si>
  <si>
    <t>8.2.2.1.</t>
  </si>
  <si>
    <t>8.2.2.1.1.</t>
  </si>
  <si>
    <t>10.1.1.</t>
  </si>
  <si>
    <t>10.1.1.1.</t>
  </si>
  <si>
    <t>10.1.1.1.1.</t>
  </si>
  <si>
    <t>4.1.4.3.1.1.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</si>
  <si>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</si>
  <si>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</si>
  <si>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</si>
  <si>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</si>
  <si>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</si>
  <si>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</si>
  <si>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</si>
  <si>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</si>
  <si>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</si>
  <si>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3.2.1.1.</t>
  </si>
  <si>
    <t>3.2.1.1.1.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</si>
  <si>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</si>
  <si>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</si>
  <si>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</si>
  <si>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</si>
  <si>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</si>
  <si>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</si>
  <si>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</si>
  <si>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</si>
  <si>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</si>
  <si>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</si>
  <si>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</si>
  <si>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</si>
  <si>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</si>
  <si>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</si>
  <si>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</si>
  <si>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</si>
  <si>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</si>
  <si>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</si>
  <si>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</si>
  <si>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</si>
  <si>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</si>
  <si>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</si>
  <si>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</si>
  <si>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</si>
  <si>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</si>
  <si>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РАСХОДЫ НА ОСУЩЕСТВЛЕНИЕ ЗАЩИТЫ ПРАВ ПОТРЕБИТЕЛЕЙ</t>
  </si>
  <si>
    <t>0920000073</t>
  </si>
  <si>
    <t xml:space="preserve"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
</t>
  </si>
  <si>
    <t xml:space="preserve">Озеленение территорий зеленых насаждений общего пользования  местного значения </t>
  </si>
  <si>
    <t xml:space="preserve"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</si>
  <si>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</si>
  <si>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</si>
  <si>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</si>
  <si>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7.1.2.</t>
  </si>
  <si>
    <t>7.1.2.1.</t>
  </si>
  <si>
    <t>7.1.2.1.1.</t>
  </si>
  <si>
    <t xml:space="preserve">ОРГАНИЗАЦИЯ И ПРОВЕДЕНИЕ ДОСУГОВЫХ МЕРОПРИЯТИЙ ДЛЯ ЖИТЕЛЕЙ МУНИЦИПАЛЬНОГО ОБРАЗОВАНИЯ №65 </t>
  </si>
  <si>
    <t>1.1.1.2.</t>
  </si>
  <si>
    <t>1.1.1.2.1.</t>
  </si>
  <si>
    <t>Уборка территорий, тупиков и проездов</t>
  </si>
  <si>
    <t>ВЕДОМСТВЕННАЯ СТРУКТУРА  РАСХОДОВ</t>
  </si>
  <si>
    <t>МЕСТНОГО БЮДЖЕТА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</si>
  <si>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</si>
  <si>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</si>
  <si>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</si>
  <si>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</si>
  <si>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Закупка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</si>
  <si>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</si>
  <si>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</si>
  <si>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</t>
  </si>
  <si>
    <t>ПЕНСИОННОЕ ОБЕСПЕЧЕНИЕ</t>
  </si>
  <si>
    <t>4.1.3.5.1.</t>
  </si>
  <si>
    <t>4.1.3.5.1.1.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</si>
  <si>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</si>
  <si>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4.1.3.5.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</si>
  <si>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</si>
  <si>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</si>
  <si>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</si>
  <si>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</si>
  <si>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</si>
  <si>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УЧАСТИЕ В РЕАЛИЗАЦИИ МЕР ПО ПРОФИЛАКТИКЕ ДОРОЖНО-ТРАНСПОРТНОГО ТРАВМАТИЗМА НА ТЕРРИТОРИИ МУНИЦИПАЛЬНОГО ОБРАЗОВАНИЯ №65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</si>
  <si>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</si>
  <si>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</si>
  <si>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</si>
  <si>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</si>
  <si>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</t>
  </si>
  <si>
    <t xml:space="preserve">Содержание территорий зеленых насаждений общего пользования  местного значения 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</si>
  <si>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</t>
  </si>
  <si>
    <t>4.1.1.1.2.</t>
  </si>
  <si>
    <t>4.1.1.1.2.1.</t>
  </si>
  <si>
    <t>4.1.4.1.2.</t>
  </si>
  <si>
    <t>4.1.4.1.2.1.</t>
  </si>
  <si>
    <t>-41+100</t>
  </si>
  <si>
    <t>МУНИЦИПАЛЬНОГО ОБРАЗОВАНИЯ МУНИЦИПАЛЬНЫЙ ОКРУГ № 65 НА 2019 ГОД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</si>
  <si>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</si>
  <si>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</si>
  <si>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</si>
  <si>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5.2.</t>
  </si>
  <si>
    <t>5.2.1.</t>
  </si>
  <si>
    <t>5.2.1.1.</t>
  </si>
  <si>
    <t>5.2.2.1.1.</t>
  </si>
  <si>
    <t>5.2.2.</t>
  </si>
  <si>
    <t>5.2.2.1.</t>
  </si>
  <si>
    <t>5.2.3.</t>
  </si>
  <si>
    <t>5.2.3.1.</t>
  </si>
  <si>
    <t>5.2.3.1.1.</t>
  </si>
  <si>
    <t>5.2.4.</t>
  </si>
  <si>
    <t>5.2.4.1.</t>
  </si>
  <si>
    <t>5.2.4.1.1.</t>
  </si>
  <si>
    <t>5.2.5.</t>
  </si>
  <si>
    <t>5.2.5.1.</t>
  </si>
  <si>
    <t>5.2.5.1.1.</t>
  </si>
  <si>
    <t>5.2.6.</t>
  </si>
  <si>
    <t>5.2.6.1.</t>
  </si>
  <si>
    <t>5.2.6.1.1.</t>
  </si>
  <si>
    <t>6.1.2.</t>
  </si>
  <si>
    <t>6.1.2.1.</t>
  </si>
  <si>
    <t>6.1.2.1.1.</t>
  </si>
  <si>
    <t>7.2.</t>
  </si>
  <si>
    <t>7.2.1.</t>
  </si>
  <si>
    <t>7.2.1.1.</t>
  </si>
  <si>
    <t>7.2.1.1.1.</t>
  </si>
  <si>
    <t>9.1.1</t>
  </si>
  <si>
    <t>1.1.3.1.</t>
  </si>
  <si>
    <t>1.1.3.2.</t>
  </si>
  <si>
    <t>1.1.3.2.1.</t>
  </si>
  <si>
    <t>Специальные расходы</t>
  </si>
  <si>
    <t>299,4+10+3,4</t>
  </si>
  <si>
    <t xml:space="preserve"> от                            г.  №              </t>
  </si>
  <si>
    <t>189,1+260+2,8-32</t>
  </si>
  <si>
    <t>Приложение №1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</si>
</sst>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2" fontId="2" fillId="0" borderId="0" xfId="0" applyNumberFormat="1" applyFont="1" applyFill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3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4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16" fontId="1" fillId="0" borderId="10" xfId="0" applyNumberFormat="1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4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172" fontId="2" fillId="37" borderId="10" xfId="0" applyNumberFormat="1" applyFont="1" applyFill="1" applyBorder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49" fontId="15" fillId="37" borderId="0" xfId="0" applyNumberFormat="1" applyFont="1" applyFill="1" applyAlignment="1">
      <alignment horizontal="center"/>
    </xf>
    <xf numFmtId="2" fontId="15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left"/>
    </xf>
    <xf numFmtId="49" fontId="16" fillId="37" borderId="0" xfId="0" applyNumberFormat="1" applyFont="1" applyFill="1" applyAlignment="1">
      <alignment horizontal="center"/>
    </xf>
    <xf numFmtId="4" fontId="16" fillId="37" borderId="0" xfId="0" applyNumberFormat="1" applyFont="1" applyFill="1" applyAlignment="1">
      <alignment horizontal="center"/>
    </xf>
    <xf numFmtId="49" fontId="17" fillId="37" borderId="0" xfId="0" applyNumberFormat="1" applyFont="1" applyFill="1" applyAlignment="1">
      <alignment horizontal="center"/>
    </xf>
    <xf numFmtId="49" fontId="17" fillId="37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 wrapText="1"/>
    </xf>
    <xf numFmtId="49" fontId="17" fillId="37" borderId="13" xfId="0" applyNumberFormat="1" applyFont="1" applyFill="1" applyBorder="1" applyAlignment="1">
      <alignment horizontal="center"/>
    </xf>
    <xf numFmtId="49" fontId="16" fillId="37" borderId="13" xfId="0" applyNumberFormat="1" applyFont="1" applyFill="1" applyBorder="1" applyAlignment="1">
      <alignment horizontal="center"/>
    </xf>
    <xf numFmtId="49" fontId="55" fillId="37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36" borderId="0" xfId="0" applyFont="1" applyFill="1" applyAlignment="1">
      <alignment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172" fontId="5" fillId="39" borderId="10" xfId="0" applyNumberFormat="1" applyFont="1" applyFill="1" applyBorder="1" applyAlignment="1">
      <alignment horizontal="center" vertical="center"/>
    </xf>
    <xf numFmtId="172" fontId="2" fillId="4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6"/>
  <sheetViews>
    <sheetView tabSelected="1" view="pageBreakPreview" zoomScaleSheetLayoutView="100" workbookViewId="0" topLeftCell="A15">
      <selection activeCell="R231" sqref="R231"/>
    </sheetView>
  </sheetViews>
  <sheetFormatPr defaultColWidth="9.00390625" defaultRowHeight="12.75"/>
  <cols>
    <col min="1" max="1" width="8.75390625" style="67" customWidth="1"/>
    <col min="2" max="2" width="72.25390625" style="3" customWidth="1"/>
    <col min="3" max="3" width="5.75390625" style="3" customWidth="1"/>
    <col min="4" max="4" width="9.75390625" style="3" customWidth="1"/>
    <col min="5" max="5" width="12.25390625" style="3" customWidth="1"/>
    <col min="6" max="6" width="0.2421875" style="3" hidden="1" customWidth="1"/>
    <col min="7" max="7" width="0.12890625" style="3" hidden="1" customWidth="1"/>
    <col min="8" max="8" width="7.375" style="3" customWidth="1"/>
    <col min="9" max="9" width="12.00390625" style="43" hidden="1" customWidth="1"/>
    <col min="10" max="10" width="19.875" style="2" customWidth="1"/>
    <col min="11" max="11" width="0.12890625" style="2" hidden="1" customWidth="1"/>
    <col min="12" max="12" width="0.875" style="145" hidden="1" customWidth="1"/>
    <col min="13" max="13" width="8.625" style="82" hidden="1" customWidth="1"/>
    <col min="14" max="14" width="9.125" style="3" hidden="1" customWidth="1"/>
    <col min="15" max="15" width="16.00390625" style="3" hidden="1" customWidth="1"/>
    <col min="16" max="16" width="0.2421875" style="54" hidden="1" customWidth="1"/>
    <col min="17" max="17" width="24.75390625" style="3" hidden="1" customWidth="1"/>
    <col min="18" max="18" width="20.75390625" style="3" customWidth="1"/>
    <col min="19" max="19" width="18.875" style="3" customWidth="1"/>
    <col min="20" max="20" width="30.00390625" style="3" customWidth="1"/>
    <col min="21" max="16384" width="9.125" style="3" customWidth="1"/>
  </cols>
  <sheetData>
    <row r="1" spans="5:10" ht="15.75">
      <c r="E1" s="48"/>
      <c r="F1" s="59" t="s">
        <v>0</v>
      </c>
      <c r="G1" s="59"/>
      <c r="H1" s="59"/>
      <c r="I1" s="1"/>
      <c r="J1" s="81" t="s">
        <v>408</v>
      </c>
    </row>
    <row r="2" spans="5:10" ht="15.75" hidden="1">
      <c r="E2" s="48"/>
      <c r="F2" s="59"/>
      <c r="G2" s="59"/>
      <c r="H2" s="59"/>
      <c r="I2" s="1"/>
      <c r="J2" s="81"/>
    </row>
    <row r="3" spans="1:10" ht="13.5" customHeight="1">
      <c r="A3" s="68" t="s">
        <v>1</v>
      </c>
      <c r="E3" s="48"/>
      <c r="F3" s="48"/>
      <c r="G3" s="48"/>
      <c r="H3" s="48"/>
      <c r="J3" s="81" t="s">
        <v>2</v>
      </c>
    </row>
    <row r="4" spans="1:10" ht="15.75">
      <c r="A4" s="68" t="s">
        <v>1</v>
      </c>
      <c r="E4" s="48"/>
      <c r="F4" s="48"/>
      <c r="G4" s="48"/>
      <c r="H4" s="48"/>
      <c r="J4" s="81" t="s">
        <v>3</v>
      </c>
    </row>
    <row r="5" spans="1:10" ht="15.75">
      <c r="A5" s="68"/>
      <c r="E5" s="173" t="s">
        <v>406</v>
      </c>
      <c r="F5" s="173"/>
      <c r="G5" s="173"/>
      <c r="H5" s="173"/>
      <c r="I5" s="173"/>
      <c r="J5" s="173"/>
    </row>
    <row r="6" spans="1:10" ht="15.75">
      <c r="A6" s="174"/>
      <c r="B6" s="174"/>
      <c r="C6" s="174"/>
      <c r="D6" s="174"/>
      <c r="E6" s="174"/>
      <c r="F6" s="174"/>
      <c r="G6" s="174"/>
      <c r="H6" s="174"/>
      <c r="I6" s="174"/>
      <c r="J6" s="174"/>
    </row>
    <row r="7" spans="1:12" ht="15.75">
      <c r="A7" s="174" t="s">
        <v>338</v>
      </c>
      <c r="B7" s="174"/>
      <c r="C7" s="174"/>
      <c r="D7" s="174"/>
      <c r="E7" s="174"/>
      <c r="F7" s="174"/>
      <c r="G7" s="174"/>
      <c r="H7" s="174"/>
      <c r="I7" s="174"/>
      <c r="J7" s="174"/>
      <c r="L7" s="147"/>
    </row>
    <row r="8" spans="1:12" ht="15.75">
      <c r="A8" s="174" t="s">
        <v>339</v>
      </c>
      <c r="B8" s="174"/>
      <c r="C8" s="174"/>
      <c r="D8" s="174"/>
      <c r="E8" s="174"/>
      <c r="F8" s="174"/>
      <c r="G8" s="174"/>
      <c r="H8" s="174"/>
      <c r="I8" s="174"/>
      <c r="J8" s="174"/>
      <c r="L8" s="148"/>
    </row>
    <row r="9" spans="1:12" ht="15.75">
      <c r="A9" s="174" t="s">
        <v>371</v>
      </c>
      <c r="B9" s="174"/>
      <c r="C9" s="174"/>
      <c r="D9" s="174"/>
      <c r="E9" s="174"/>
      <c r="F9" s="174"/>
      <c r="G9" s="174"/>
      <c r="H9" s="174"/>
      <c r="I9" s="174"/>
      <c r="J9" s="174"/>
      <c r="L9" s="148"/>
    </row>
    <row r="10" spans="1:12" ht="10.5" customHeight="1">
      <c r="A10" s="69"/>
      <c r="L10" s="149"/>
    </row>
    <row r="11" spans="1:12" ht="42.75" customHeight="1">
      <c r="A11" s="70" t="s">
        <v>4</v>
      </c>
      <c r="B11" s="4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6"/>
      <c r="J11" s="7" t="s">
        <v>70</v>
      </c>
      <c r="K11" s="7"/>
      <c r="L11" s="149"/>
    </row>
    <row r="12" spans="1:12" ht="31.5">
      <c r="A12" s="88" t="s">
        <v>252</v>
      </c>
      <c r="B12" s="140" t="s">
        <v>257</v>
      </c>
      <c r="C12" s="39">
        <v>913</v>
      </c>
      <c r="D12" s="40"/>
      <c r="E12" s="89"/>
      <c r="F12" s="90"/>
      <c r="G12" s="39"/>
      <c r="H12" s="39"/>
      <c r="I12" s="91"/>
      <c r="J12" s="92">
        <f>J13</f>
        <v>12721.600000000002</v>
      </c>
      <c r="K12" s="9"/>
      <c r="L12" s="150"/>
    </row>
    <row r="13" spans="1:12" ht="36" customHeight="1">
      <c r="A13" s="93" t="s">
        <v>12</v>
      </c>
      <c r="B13" s="94" t="s">
        <v>130</v>
      </c>
      <c r="C13" s="95">
        <v>913</v>
      </c>
      <c r="D13" s="96" t="s">
        <v>131</v>
      </c>
      <c r="E13" s="95"/>
      <c r="F13" s="96"/>
      <c r="G13" s="95"/>
      <c r="H13" s="95"/>
      <c r="I13" s="97"/>
      <c r="J13" s="97">
        <f>J14</f>
        <v>12721.600000000002</v>
      </c>
      <c r="K13" s="12"/>
      <c r="L13" s="150"/>
    </row>
    <row r="14" spans="1:12" ht="36" customHeight="1">
      <c r="A14" s="98" t="s">
        <v>13</v>
      </c>
      <c r="B14" s="99" t="s">
        <v>258</v>
      </c>
      <c r="C14" s="100">
        <v>913</v>
      </c>
      <c r="D14" s="101" t="s">
        <v>259</v>
      </c>
      <c r="E14" s="100"/>
      <c r="F14" s="101"/>
      <c r="G14" s="100"/>
      <c r="H14" s="100"/>
      <c r="I14" s="102"/>
      <c r="J14" s="165">
        <f>J15+J20</f>
        <v>12721.600000000002</v>
      </c>
      <c r="K14" s="12"/>
      <c r="L14" s="150"/>
    </row>
    <row r="15" spans="1:12" ht="28.5" customHeight="1">
      <c r="A15" s="104" t="s">
        <v>16</v>
      </c>
      <c r="B15" s="108" t="s">
        <v>372</v>
      </c>
      <c r="C15" s="105">
        <v>913</v>
      </c>
      <c r="D15" s="106" t="s">
        <v>259</v>
      </c>
      <c r="E15" s="106" t="s">
        <v>301</v>
      </c>
      <c r="F15" s="106" t="s">
        <v>18</v>
      </c>
      <c r="G15" s="105">
        <v>210</v>
      </c>
      <c r="H15" s="105"/>
      <c r="I15" s="107"/>
      <c r="J15" s="166">
        <f>J16+J18</f>
        <v>1124.5</v>
      </c>
      <c r="K15" s="30"/>
      <c r="L15" s="150"/>
    </row>
    <row r="16" spans="1:12" ht="48" customHeight="1">
      <c r="A16" s="73" t="s">
        <v>132</v>
      </c>
      <c r="B16" s="15" t="s">
        <v>138</v>
      </c>
      <c r="C16" s="16">
        <v>913</v>
      </c>
      <c r="D16" s="17" t="s">
        <v>259</v>
      </c>
      <c r="E16" s="17" t="s">
        <v>301</v>
      </c>
      <c r="F16" s="17"/>
      <c r="G16" s="16"/>
      <c r="H16" s="16">
        <v>100</v>
      </c>
      <c r="I16" s="45"/>
      <c r="J16" s="167">
        <f>J17</f>
        <v>1074.5</v>
      </c>
      <c r="K16" s="8"/>
      <c r="L16" s="150"/>
    </row>
    <row r="17" spans="1:12" ht="19.5" customHeight="1">
      <c r="A17" s="73" t="s">
        <v>20</v>
      </c>
      <c r="B17" s="15" t="s">
        <v>140</v>
      </c>
      <c r="C17" s="16">
        <v>913</v>
      </c>
      <c r="D17" s="17" t="s">
        <v>259</v>
      </c>
      <c r="E17" s="17" t="s">
        <v>301</v>
      </c>
      <c r="F17" s="17"/>
      <c r="G17" s="16"/>
      <c r="H17" s="16">
        <v>120</v>
      </c>
      <c r="I17" s="45"/>
      <c r="J17" s="167">
        <v>1074.5</v>
      </c>
      <c r="K17" s="8"/>
      <c r="L17" s="150"/>
    </row>
    <row r="18" spans="1:12" ht="17.25" customHeight="1">
      <c r="A18" s="73" t="s">
        <v>335</v>
      </c>
      <c r="B18" s="15" t="s">
        <v>344</v>
      </c>
      <c r="C18" s="16">
        <v>913</v>
      </c>
      <c r="D18" s="17" t="s">
        <v>259</v>
      </c>
      <c r="E18" s="17" t="s">
        <v>301</v>
      </c>
      <c r="F18" s="17"/>
      <c r="G18" s="16"/>
      <c r="H18" s="16">
        <v>200</v>
      </c>
      <c r="I18" s="45"/>
      <c r="J18" s="167">
        <f>J19</f>
        <v>50</v>
      </c>
      <c r="K18" s="8"/>
      <c r="L18" s="149"/>
    </row>
    <row r="19" spans="1:13" ht="28.5" customHeight="1">
      <c r="A19" s="73" t="s">
        <v>336</v>
      </c>
      <c r="B19" s="15" t="s">
        <v>134</v>
      </c>
      <c r="C19" s="22">
        <v>913</v>
      </c>
      <c r="D19" s="23" t="s">
        <v>259</v>
      </c>
      <c r="E19" s="23" t="s">
        <v>301</v>
      </c>
      <c r="F19" s="23"/>
      <c r="G19" s="22"/>
      <c r="H19" s="22">
        <v>240</v>
      </c>
      <c r="I19" s="8"/>
      <c r="J19" s="167">
        <v>50</v>
      </c>
      <c r="K19" s="8"/>
      <c r="L19" s="149"/>
      <c r="M19" s="139"/>
    </row>
    <row r="20" spans="1:13" ht="28.5" customHeight="1">
      <c r="A20" s="104" t="s">
        <v>137</v>
      </c>
      <c r="B20" s="108" t="s">
        <v>373</v>
      </c>
      <c r="C20" s="105">
        <v>913</v>
      </c>
      <c r="D20" s="106" t="s">
        <v>259</v>
      </c>
      <c r="E20" s="106" t="s">
        <v>374</v>
      </c>
      <c r="F20" s="106" t="s">
        <v>18</v>
      </c>
      <c r="G20" s="105">
        <v>210</v>
      </c>
      <c r="H20" s="105"/>
      <c r="I20" s="8"/>
      <c r="J20" s="166">
        <f>J21</f>
        <v>11597.100000000002</v>
      </c>
      <c r="K20" s="8"/>
      <c r="L20" s="149"/>
      <c r="M20" s="139"/>
    </row>
    <row r="21" spans="1:13" ht="24" customHeight="1">
      <c r="A21" s="73" t="s">
        <v>139</v>
      </c>
      <c r="B21" s="15" t="s">
        <v>148</v>
      </c>
      <c r="C21" s="16">
        <v>913</v>
      </c>
      <c r="D21" s="17" t="s">
        <v>259</v>
      </c>
      <c r="E21" s="17" t="s">
        <v>374</v>
      </c>
      <c r="F21" s="17"/>
      <c r="G21" s="16"/>
      <c r="H21" s="16">
        <v>800</v>
      </c>
      <c r="I21" s="8"/>
      <c r="J21" s="8">
        <f>J22</f>
        <v>11597.100000000002</v>
      </c>
      <c r="K21" s="8"/>
      <c r="L21" s="149"/>
      <c r="M21" s="139"/>
    </row>
    <row r="22" spans="1:13" ht="22.5" customHeight="1">
      <c r="A22" s="73" t="s">
        <v>141</v>
      </c>
      <c r="B22" s="15" t="s">
        <v>404</v>
      </c>
      <c r="C22" s="16">
        <v>913</v>
      </c>
      <c r="D22" s="17" t="s">
        <v>259</v>
      </c>
      <c r="E22" s="17" t="s">
        <v>374</v>
      </c>
      <c r="F22" s="17"/>
      <c r="G22" s="16"/>
      <c r="H22" s="16">
        <v>880</v>
      </c>
      <c r="I22" s="8"/>
      <c r="J22" s="8">
        <f>8919.2-1804.7+4482.6</f>
        <v>11597.100000000002</v>
      </c>
      <c r="K22" s="8"/>
      <c r="L22" s="149"/>
      <c r="M22" s="139"/>
    </row>
    <row r="23" spans="1:12" ht="31.5">
      <c r="A23" s="88" t="s">
        <v>135</v>
      </c>
      <c r="B23" s="52" t="s">
        <v>268</v>
      </c>
      <c r="C23" s="39">
        <v>929</v>
      </c>
      <c r="D23" s="40"/>
      <c r="E23" s="89"/>
      <c r="F23" s="90"/>
      <c r="G23" s="39"/>
      <c r="H23" s="39"/>
      <c r="I23" s="91"/>
      <c r="J23" s="92">
        <f>J24</f>
        <v>4916.900000000001</v>
      </c>
      <c r="K23" s="9"/>
      <c r="L23" s="149"/>
    </row>
    <row r="24" spans="1:12" ht="21" customHeight="1">
      <c r="A24" s="93" t="s">
        <v>12</v>
      </c>
      <c r="B24" s="94" t="s">
        <v>130</v>
      </c>
      <c r="C24" s="95">
        <v>929</v>
      </c>
      <c r="D24" s="96" t="s">
        <v>131</v>
      </c>
      <c r="E24" s="95"/>
      <c r="F24" s="96"/>
      <c r="G24" s="95"/>
      <c r="H24" s="95"/>
      <c r="I24" s="97"/>
      <c r="J24" s="97">
        <f>J25+J29</f>
        <v>4916.900000000001</v>
      </c>
      <c r="K24" s="12"/>
      <c r="L24" s="149"/>
    </row>
    <row r="25" spans="1:12" ht="26.25" customHeight="1">
      <c r="A25" s="98" t="s">
        <v>13</v>
      </c>
      <c r="B25" s="99" t="s">
        <v>14</v>
      </c>
      <c r="C25" s="100">
        <v>929</v>
      </c>
      <c r="D25" s="101" t="s">
        <v>15</v>
      </c>
      <c r="E25" s="100"/>
      <c r="F25" s="101"/>
      <c r="G25" s="100"/>
      <c r="H25" s="100"/>
      <c r="I25" s="102"/>
      <c r="J25" s="102">
        <f>J26</f>
        <v>1275.7</v>
      </c>
      <c r="K25" s="12"/>
      <c r="L25" s="149"/>
    </row>
    <row r="26" spans="1:12" ht="14.25" customHeight="1">
      <c r="A26" s="104" t="s">
        <v>16</v>
      </c>
      <c r="B26" s="108" t="s">
        <v>17</v>
      </c>
      <c r="C26" s="105">
        <v>929</v>
      </c>
      <c r="D26" s="106" t="s">
        <v>15</v>
      </c>
      <c r="E26" s="106" t="s">
        <v>302</v>
      </c>
      <c r="F26" s="106" t="s">
        <v>18</v>
      </c>
      <c r="G26" s="105">
        <v>210</v>
      </c>
      <c r="H26" s="105"/>
      <c r="I26" s="107"/>
      <c r="J26" s="107">
        <f>J27</f>
        <v>1275.7</v>
      </c>
      <c r="K26" s="30"/>
      <c r="L26" s="149"/>
    </row>
    <row r="27" spans="1:12" ht="48" customHeight="1">
      <c r="A27" s="73" t="s">
        <v>132</v>
      </c>
      <c r="B27" s="15" t="s">
        <v>138</v>
      </c>
      <c r="C27" s="16">
        <v>929</v>
      </c>
      <c r="D27" s="17" t="s">
        <v>15</v>
      </c>
      <c r="E27" s="17" t="s">
        <v>302</v>
      </c>
      <c r="F27" s="17"/>
      <c r="G27" s="16"/>
      <c r="H27" s="16">
        <v>100</v>
      </c>
      <c r="I27" s="45"/>
      <c r="J27" s="8">
        <f>J28</f>
        <v>1275.7</v>
      </c>
      <c r="K27" s="8"/>
      <c r="L27" s="149"/>
    </row>
    <row r="28" spans="1:12" ht="19.5" customHeight="1">
      <c r="A28" s="73" t="s">
        <v>20</v>
      </c>
      <c r="B28" s="15" t="s">
        <v>140</v>
      </c>
      <c r="C28" s="16">
        <v>929</v>
      </c>
      <c r="D28" s="17" t="s">
        <v>15</v>
      </c>
      <c r="E28" s="17" t="s">
        <v>302</v>
      </c>
      <c r="F28" s="17"/>
      <c r="G28" s="16"/>
      <c r="H28" s="16">
        <v>120</v>
      </c>
      <c r="I28" s="45"/>
      <c r="J28" s="8">
        <v>1275.7</v>
      </c>
      <c r="K28" s="8"/>
      <c r="L28" s="149"/>
    </row>
    <row r="29" spans="1:12" ht="39.75" customHeight="1">
      <c r="A29" s="103" t="s">
        <v>136</v>
      </c>
      <c r="B29" s="99" t="s">
        <v>72</v>
      </c>
      <c r="C29" s="100">
        <v>929</v>
      </c>
      <c r="D29" s="101" t="s">
        <v>21</v>
      </c>
      <c r="E29" s="100"/>
      <c r="F29" s="101"/>
      <c r="G29" s="100"/>
      <c r="H29" s="100"/>
      <c r="I29" s="102"/>
      <c r="J29" s="102">
        <f>J30+J33+J37+J48</f>
        <v>3641.2000000000003</v>
      </c>
      <c r="K29" s="12"/>
      <c r="L29" s="149"/>
    </row>
    <row r="30" spans="1:12" ht="27" customHeight="1">
      <c r="A30" s="109" t="s">
        <v>137</v>
      </c>
      <c r="B30" s="108" t="s">
        <v>24</v>
      </c>
      <c r="C30" s="105">
        <v>929</v>
      </c>
      <c r="D30" s="106" t="s">
        <v>21</v>
      </c>
      <c r="E30" s="106" t="s">
        <v>303</v>
      </c>
      <c r="F30" s="106" t="s">
        <v>23</v>
      </c>
      <c r="G30" s="105">
        <v>226</v>
      </c>
      <c r="H30" s="105"/>
      <c r="I30" s="110"/>
      <c r="J30" s="110">
        <f>J31</f>
        <v>1080.9</v>
      </c>
      <c r="K30" s="8"/>
      <c r="L30" s="149"/>
    </row>
    <row r="31" spans="1:12" ht="48" customHeight="1">
      <c r="A31" s="73" t="s">
        <v>139</v>
      </c>
      <c r="B31" s="15" t="s">
        <v>138</v>
      </c>
      <c r="C31" s="16">
        <v>929</v>
      </c>
      <c r="D31" s="17" t="s">
        <v>21</v>
      </c>
      <c r="E31" s="17" t="s">
        <v>303</v>
      </c>
      <c r="F31" s="17"/>
      <c r="G31" s="16"/>
      <c r="H31" s="16">
        <v>100</v>
      </c>
      <c r="I31" s="45"/>
      <c r="J31" s="8">
        <f>J32</f>
        <v>1080.9</v>
      </c>
      <c r="K31" s="8"/>
      <c r="L31" s="149"/>
    </row>
    <row r="32" spans="1:12" ht="18.75" customHeight="1">
      <c r="A32" s="74" t="s">
        <v>141</v>
      </c>
      <c r="B32" s="15" t="s">
        <v>140</v>
      </c>
      <c r="C32" s="22">
        <v>929</v>
      </c>
      <c r="D32" s="23" t="s">
        <v>21</v>
      </c>
      <c r="E32" s="23" t="s">
        <v>303</v>
      </c>
      <c r="F32" s="23" t="s">
        <v>23</v>
      </c>
      <c r="G32" s="22">
        <v>290</v>
      </c>
      <c r="H32" s="22">
        <v>120</v>
      </c>
      <c r="I32" s="8"/>
      <c r="J32" s="8">
        <f>1074.5+6.4</f>
        <v>1080.9</v>
      </c>
      <c r="K32" s="8"/>
      <c r="L32" s="149"/>
    </row>
    <row r="33" spans="1:12" ht="26.25" customHeight="1">
      <c r="A33" s="111" t="s">
        <v>142</v>
      </c>
      <c r="B33" s="108" t="s">
        <v>84</v>
      </c>
      <c r="C33" s="105">
        <v>929</v>
      </c>
      <c r="D33" s="106" t="s">
        <v>21</v>
      </c>
      <c r="E33" s="106" t="s">
        <v>304</v>
      </c>
      <c r="F33" s="106" t="s">
        <v>25</v>
      </c>
      <c r="G33" s="105"/>
      <c r="H33" s="105"/>
      <c r="I33" s="107"/>
      <c r="J33" s="107">
        <f>J35</f>
        <v>274.09999999999997</v>
      </c>
      <c r="K33" s="30"/>
      <c r="L33" s="149"/>
    </row>
    <row r="34" spans="1:12" ht="27" customHeight="1" hidden="1">
      <c r="A34" s="74"/>
      <c r="B34" s="38"/>
      <c r="C34" s="22">
        <v>929</v>
      </c>
      <c r="D34" s="23" t="s">
        <v>21</v>
      </c>
      <c r="E34" s="23"/>
      <c r="F34" s="23"/>
      <c r="G34" s="22">
        <v>210</v>
      </c>
      <c r="H34" s="22"/>
      <c r="I34" s="8"/>
      <c r="J34" s="8"/>
      <c r="K34" s="8"/>
      <c r="L34" s="149"/>
    </row>
    <row r="35" spans="1:12" ht="40.5" customHeight="1">
      <c r="A35" s="60" t="s">
        <v>143</v>
      </c>
      <c r="B35" s="15" t="s">
        <v>138</v>
      </c>
      <c r="C35" s="22">
        <v>929</v>
      </c>
      <c r="D35" s="23" t="s">
        <v>21</v>
      </c>
      <c r="E35" s="23" t="s">
        <v>304</v>
      </c>
      <c r="F35" s="23" t="s">
        <v>25</v>
      </c>
      <c r="G35" s="22">
        <v>212</v>
      </c>
      <c r="H35" s="22">
        <v>100</v>
      </c>
      <c r="I35" s="8"/>
      <c r="J35" s="8">
        <f>J36</f>
        <v>274.09999999999997</v>
      </c>
      <c r="K35" s="8"/>
      <c r="L35" s="149"/>
    </row>
    <row r="36" spans="1:12" ht="16.5" customHeight="1">
      <c r="A36" s="60" t="s">
        <v>144</v>
      </c>
      <c r="B36" s="15" t="s">
        <v>140</v>
      </c>
      <c r="C36" s="22">
        <v>929</v>
      </c>
      <c r="D36" s="23" t="s">
        <v>21</v>
      </c>
      <c r="E36" s="23" t="s">
        <v>304</v>
      </c>
      <c r="F36" s="23" t="s">
        <v>25</v>
      </c>
      <c r="G36" s="22">
        <v>212</v>
      </c>
      <c r="H36" s="22">
        <v>120</v>
      </c>
      <c r="I36" s="8"/>
      <c r="J36" s="8">
        <f>302.4-21.6-0.3-6.4</f>
        <v>274.09999999999997</v>
      </c>
      <c r="K36" s="8"/>
      <c r="L36" s="149"/>
    </row>
    <row r="37" spans="1:12" ht="27.75" customHeight="1">
      <c r="A37" s="109" t="s">
        <v>145</v>
      </c>
      <c r="B37" s="108" t="s">
        <v>329</v>
      </c>
      <c r="C37" s="105">
        <v>929</v>
      </c>
      <c r="D37" s="106" t="s">
        <v>21</v>
      </c>
      <c r="E37" s="106" t="s">
        <v>305</v>
      </c>
      <c r="F37" s="106" t="s">
        <v>23</v>
      </c>
      <c r="G37" s="105"/>
      <c r="H37" s="105"/>
      <c r="I37" s="107"/>
      <c r="J37" s="107">
        <f>J38+J42</f>
        <v>2202.2000000000003</v>
      </c>
      <c r="K37" s="30"/>
      <c r="L37" s="149"/>
    </row>
    <row r="38" spans="1:12" ht="48" customHeight="1" hidden="1">
      <c r="A38" s="60" t="s">
        <v>146</v>
      </c>
      <c r="B38" s="15" t="s">
        <v>138</v>
      </c>
      <c r="C38" s="16">
        <v>929</v>
      </c>
      <c r="D38" s="17" t="s">
        <v>21</v>
      </c>
      <c r="E38" s="17" t="s">
        <v>305</v>
      </c>
      <c r="F38" s="17"/>
      <c r="G38" s="16"/>
      <c r="H38" s="16">
        <v>100</v>
      </c>
      <c r="I38" s="45"/>
      <c r="J38" s="141">
        <f>J39</f>
        <v>0</v>
      </c>
      <c r="K38" s="8"/>
      <c r="L38" s="149"/>
    </row>
    <row r="39" spans="1:12" ht="18.75" customHeight="1" hidden="1">
      <c r="A39" s="60" t="s">
        <v>147</v>
      </c>
      <c r="B39" s="15" t="s">
        <v>140</v>
      </c>
      <c r="C39" s="22">
        <v>929</v>
      </c>
      <c r="D39" s="23" t="s">
        <v>21</v>
      </c>
      <c r="E39" s="23" t="s">
        <v>305</v>
      </c>
      <c r="F39" s="23"/>
      <c r="G39" s="22"/>
      <c r="H39" s="22">
        <v>120</v>
      </c>
      <c r="I39" s="8"/>
      <c r="J39" s="141">
        <v>0</v>
      </c>
      <c r="K39" s="8"/>
      <c r="L39" s="149"/>
    </row>
    <row r="40" spans="1:12" ht="25.5" customHeight="1" hidden="1">
      <c r="A40" s="60" t="s">
        <v>119</v>
      </c>
      <c r="B40" s="15" t="s">
        <v>116</v>
      </c>
      <c r="C40" s="22">
        <v>929</v>
      </c>
      <c r="D40" s="23" t="s">
        <v>21</v>
      </c>
      <c r="E40" s="23"/>
      <c r="F40" s="23"/>
      <c r="G40" s="22"/>
      <c r="H40" s="22">
        <v>121</v>
      </c>
      <c r="I40" s="8"/>
      <c r="J40" s="8"/>
      <c r="K40" s="8"/>
      <c r="L40" s="149"/>
    </row>
    <row r="41" spans="1:12" ht="18.75" customHeight="1" hidden="1">
      <c r="A41" s="60" t="s">
        <v>120</v>
      </c>
      <c r="B41" s="15" t="s">
        <v>117</v>
      </c>
      <c r="C41" s="22">
        <v>929</v>
      </c>
      <c r="D41" s="23" t="s">
        <v>21</v>
      </c>
      <c r="E41" s="23"/>
      <c r="F41" s="23"/>
      <c r="G41" s="22"/>
      <c r="H41" s="22">
        <v>122</v>
      </c>
      <c r="I41" s="8"/>
      <c r="J41" s="8"/>
      <c r="K41" s="8"/>
      <c r="L41" s="149"/>
    </row>
    <row r="42" spans="1:12" ht="17.25" customHeight="1">
      <c r="A42" s="60" t="s">
        <v>146</v>
      </c>
      <c r="B42" s="15" t="s">
        <v>344</v>
      </c>
      <c r="C42" s="16">
        <v>929</v>
      </c>
      <c r="D42" s="17" t="s">
        <v>21</v>
      </c>
      <c r="E42" s="17" t="s">
        <v>305</v>
      </c>
      <c r="F42" s="17"/>
      <c r="G42" s="16"/>
      <c r="H42" s="16">
        <v>200</v>
      </c>
      <c r="I42" s="45"/>
      <c r="J42" s="8">
        <f>J43</f>
        <v>2202.2000000000003</v>
      </c>
      <c r="K42" s="8"/>
      <c r="L42" s="149"/>
    </row>
    <row r="43" spans="1:16" ht="28.5" customHeight="1">
      <c r="A43" s="60" t="s">
        <v>147</v>
      </c>
      <c r="B43" s="15" t="s">
        <v>134</v>
      </c>
      <c r="C43" s="22">
        <v>929</v>
      </c>
      <c r="D43" s="23" t="s">
        <v>21</v>
      </c>
      <c r="E43" s="23" t="s">
        <v>305</v>
      </c>
      <c r="F43" s="23"/>
      <c r="G43" s="22"/>
      <c r="H43" s="22">
        <v>240</v>
      </c>
      <c r="I43" s="8"/>
      <c r="J43" s="8">
        <f>366+3000-846.6-327.2+10</f>
        <v>2202.2000000000003</v>
      </c>
      <c r="K43" s="8"/>
      <c r="L43" s="149"/>
      <c r="M43" s="139"/>
      <c r="O43" s="3">
        <v>3000</v>
      </c>
      <c r="P43" s="54">
        <f>-327.2+10</f>
        <v>-317.2</v>
      </c>
    </row>
    <row r="44" spans="1:12" ht="24" customHeight="1" hidden="1">
      <c r="A44" s="60" t="s">
        <v>121</v>
      </c>
      <c r="B44" s="15" t="s">
        <v>102</v>
      </c>
      <c r="C44" s="22">
        <v>929</v>
      </c>
      <c r="D44" s="23" t="s">
        <v>21</v>
      </c>
      <c r="E44" s="23" t="s">
        <v>22</v>
      </c>
      <c r="F44" s="23"/>
      <c r="G44" s="22"/>
      <c r="H44" s="22">
        <v>242</v>
      </c>
      <c r="I44" s="8"/>
      <c r="J44" s="8"/>
      <c r="K44" s="8"/>
      <c r="L44" s="149"/>
    </row>
    <row r="45" spans="1:12" ht="16.5" customHeight="1" hidden="1">
      <c r="A45" s="60" t="s">
        <v>122</v>
      </c>
      <c r="B45" s="15" t="s">
        <v>118</v>
      </c>
      <c r="C45" s="22">
        <v>929</v>
      </c>
      <c r="D45" s="23" t="s">
        <v>21</v>
      </c>
      <c r="E45" s="23" t="s">
        <v>22</v>
      </c>
      <c r="F45" s="17" t="s">
        <v>23</v>
      </c>
      <c r="G45" s="16">
        <v>210</v>
      </c>
      <c r="H45" s="16">
        <v>244</v>
      </c>
      <c r="I45" s="45"/>
      <c r="J45" s="8"/>
      <c r="K45" s="8"/>
      <c r="L45" s="149"/>
    </row>
    <row r="46" spans="1:16" s="48" customFormat="1" ht="66.75" customHeight="1" hidden="1">
      <c r="A46" s="71" t="s">
        <v>109</v>
      </c>
      <c r="B46" s="18" t="s">
        <v>129</v>
      </c>
      <c r="C46" s="4">
        <v>929</v>
      </c>
      <c r="D46" s="10" t="s">
        <v>103</v>
      </c>
      <c r="E46" s="10" t="s">
        <v>107</v>
      </c>
      <c r="F46" s="10" t="s">
        <v>23</v>
      </c>
      <c r="G46" s="4"/>
      <c r="H46" s="4"/>
      <c r="I46" s="13"/>
      <c r="J46" s="14">
        <f>J47</f>
        <v>0</v>
      </c>
      <c r="K46" s="14"/>
      <c r="L46" s="151"/>
      <c r="M46" s="83"/>
      <c r="P46" s="169"/>
    </row>
    <row r="47" spans="1:12" ht="18.75" customHeight="1" hidden="1">
      <c r="A47" s="60" t="s">
        <v>110</v>
      </c>
      <c r="B47" s="15" t="s">
        <v>124</v>
      </c>
      <c r="C47" s="22">
        <v>929</v>
      </c>
      <c r="D47" s="23" t="s">
        <v>103</v>
      </c>
      <c r="E47" s="23" t="s">
        <v>107</v>
      </c>
      <c r="F47" s="23"/>
      <c r="G47" s="22"/>
      <c r="H47" s="22">
        <v>240</v>
      </c>
      <c r="I47" s="8"/>
      <c r="J47" s="8"/>
      <c r="K47" s="8"/>
      <c r="L47" s="149"/>
    </row>
    <row r="48" spans="1:16" s="46" customFormat="1" ht="39.75" customHeight="1">
      <c r="A48" s="104" t="s">
        <v>265</v>
      </c>
      <c r="B48" s="119" t="s">
        <v>86</v>
      </c>
      <c r="C48" s="106" t="s">
        <v>37</v>
      </c>
      <c r="D48" s="106" t="s">
        <v>21</v>
      </c>
      <c r="E48" s="106" t="s">
        <v>306</v>
      </c>
      <c r="F48" s="106"/>
      <c r="G48" s="106"/>
      <c r="H48" s="106"/>
      <c r="I48" s="107"/>
      <c r="J48" s="107">
        <f>J49</f>
        <v>84</v>
      </c>
      <c r="K48" s="30"/>
      <c r="L48" s="149"/>
      <c r="M48" s="82"/>
      <c r="P48" s="170"/>
    </row>
    <row r="49" spans="1:12" ht="20.25" customHeight="1">
      <c r="A49" s="73" t="s">
        <v>266</v>
      </c>
      <c r="B49" s="15" t="s">
        <v>148</v>
      </c>
      <c r="C49" s="16">
        <v>929</v>
      </c>
      <c r="D49" s="17" t="s">
        <v>21</v>
      </c>
      <c r="E49" s="17" t="s">
        <v>306</v>
      </c>
      <c r="F49" s="17" t="s">
        <v>23</v>
      </c>
      <c r="G49" s="16">
        <v>210</v>
      </c>
      <c r="H49" s="16">
        <v>800</v>
      </c>
      <c r="I49" s="45"/>
      <c r="J49" s="8">
        <f>J50</f>
        <v>84</v>
      </c>
      <c r="K49" s="8"/>
      <c r="L49" s="149"/>
    </row>
    <row r="50" spans="1:16" s="46" customFormat="1" ht="14.25" customHeight="1">
      <c r="A50" s="66" t="s">
        <v>267</v>
      </c>
      <c r="B50" s="15" t="s">
        <v>125</v>
      </c>
      <c r="C50" s="23" t="s">
        <v>37</v>
      </c>
      <c r="D50" s="23" t="s">
        <v>21</v>
      </c>
      <c r="E50" s="23" t="s">
        <v>306</v>
      </c>
      <c r="F50" s="23">
        <v>197</v>
      </c>
      <c r="G50" s="23">
        <v>240</v>
      </c>
      <c r="H50" s="23" t="s">
        <v>127</v>
      </c>
      <c r="I50" s="8"/>
      <c r="J50" s="8">
        <v>84</v>
      </c>
      <c r="K50" s="8"/>
      <c r="L50" s="149"/>
      <c r="M50" s="82"/>
      <c r="P50" s="170"/>
    </row>
    <row r="51" spans="1:16" s="46" customFormat="1" ht="32.25" customHeight="1">
      <c r="A51" s="88" t="s">
        <v>260</v>
      </c>
      <c r="B51" s="52" t="s">
        <v>74</v>
      </c>
      <c r="C51" s="39">
        <v>965</v>
      </c>
      <c r="D51" s="90"/>
      <c r="E51" s="90"/>
      <c r="F51" s="90"/>
      <c r="G51" s="89"/>
      <c r="H51" s="89"/>
      <c r="I51" s="112"/>
      <c r="J51" s="113">
        <f>J52+J100+J119+J130+J198+J228+J236+J256+J265+J193</f>
        <v>231393.27</v>
      </c>
      <c r="K51" s="8"/>
      <c r="L51" s="149"/>
      <c r="M51" s="82"/>
      <c r="P51" s="170"/>
    </row>
    <row r="52" spans="1:12" ht="21" customHeight="1">
      <c r="A52" s="93" t="s">
        <v>12</v>
      </c>
      <c r="B52" s="94" t="s">
        <v>130</v>
      </c>
      <c r="C52" s="95">
        <v>965</v>
      </c>
      <c r="D52" s="96" t="s">
        <v>131</v>
      </c>
      <c r="E52" s="95"/>
      <c r="F52" s="96"/>
      <c r="G52" s="95"/>
      <c r="H52" s="95"/>
      <c r="I52" s="97"/>
      <c r="J52" s="97">
        <f>J53+J73+J77</f>
        <v>40055.67</v>
      </c>
      <c r="K52" s="12"/>
      <c r="L52" s="149"/>
    </row>
    <row r="53" spans="1:12" ht="39" customHeight="1">
      <c r="A53" s="117" t="s">
        <v>13</v>
      </c>
      <c r="B53" s="99" t="s">
        <v>346</v>
      </c>
      <c r="C53" s="100">
        <v>965</v>
      </c>
      <c r="D53" s="101" t="s">
        <v>26</v>
      </c>
      <c r="E53" s="114"/>
      <c r="F53" s="114" t="s">
        <v>25</v>
      </c>
      <c r="G53" s="115">
        <v>213</v>
      </c>
      <c r="H53" s="115"/>
      <c r="I53" s="102"/>
      <c r="J53" s="116">
        <f>J54+J57+J68</f>
        <v>39961.47</v>
      </c>
      <c r="K53" s="12"/>
      <c r="L53" s="149"/>
    </row>
    <row r="54" spans="1:12" ht="29.25" customHeight="1">
      <c r="A54" s="104" t="s">
        <v>16</v>
      </c>
      <c r="B54" s="108" t="s">
        <v>27</v>
      </c>
      <c r="C54" s="105">
        <v>965</v>
      </c>
      <c r="D54" s="106" t="s">
        <v>26</v>
      </c>
      <c r="E54" s="106" t="s">
        <v>307</v>
      </c>
      <c r="F54" s="106" t="s">
        <v>28</v>
      </c>
      <c r="G54" s="105"/>
      <c r="H54" s="105"/>
      <c r="I54" s="107"/>
      <c r="J54" s="107">
        <f>J55</f>
        <v>1275.7</v>
      </c>
      <c r="K54" s="56"/>
      <c r="L54" s="149"/>
    </row>
    <row r="55" spans="1:12" ht="48" customHeight="1">
      <c r="A55" s="66" t="s">
        <v>132</v>
      </c>
      <c r="B55" s="15" t="s">
        <v>138</v>
      </c>
      <c r="C55" s="16">
        <v>965</v>
      </c>
      <c r="D55" s="17" t="s">
        <v>26</v>
      </c>
      <c r="E55" s="17" t="s">
        <v>307</v>
      </c>
      <c r="F55" s="17"/>
      <c r="G55" s="16"/>
      <c r="H55" s="16">
        <v>100</v>
      </c>
      <c r="I55" s="45"/>
      <c r="J55" s="8">
        <f>J56</f>
        <v>1275.7</v>
      </c>
      <c r="K55" s="8"/>
      <c r="L55" s="149"/>
    </row>
    <row r="56" spans="1:12" ht="17.25" customHeight="1">
      <c r="A56" s="72" t="s">
        <v>20</v>
      </c>
      <c r="B56" s="15" t="s">
        <v>140</v>
      </c>
      <c r="C56" s="16">
        <v>965</v>
      </c>
      <c r="D56" s="17" t="s">
        <v>26</v>
      </c>
      <c r="E56" s="17" t="s">
        <v>307</v>
      </c>
      <c r="F56" s="17" t="s">
        <v>28</v>
      </c>
      <c r="G56" s="16">
        <v>210</v>
      </c>
      <c r="H56" s="16">
        <v>120</v>
      </c>
      <c r="I56" s="45"/>
      <c r="J56" s="8">
        <v>1275.7</v>
      </c>
      <c r="K56" s="12"/>
      <c r="L56" s="149"/>
    </row>
    <row r="57" spans="1:12" ht="29.25" customHeight="1">
      <c r="A57" s="104" t="s">
        <v>167</v>
      </c>
      <c r="B57" s="108" t="s">
        <v>29</v>
      </c>
      <c r="C57" s="105">
        <v>965</v>
      </c>
      <c r="D57" s="106" t="s">
        <v>26</v>
      </c>
      <c r="E57" s="106" t="s">
        <v>308</v>
      </c>
      <c r="F57" s="106" t="s">
        <v>23</v>
      </c>
      <c r="G57" s="105"/>
      <c r="H57" s="105"/>
      <c r="I57" s="107"/>
      <c r="J57" s="107">
        <f>J58+J62+J66</f>
        <v>33686.37</v>
      </c>
      <c r="K57" s="30"/>
      <c r="L57" s="149"/>
    </row>
    <row r="58" spans="1:12" ht="48" customHeight="1">
      <c r="A58" s="66" t="s">
        <v>168</v>
      </c>
      <c r="B58" s="15" t="s">
        <v>138</v>
      </c>
      <c r="C58" s="16">
        <v>965</v>
      </c>
      <c r="D58" s="17" t="s">
        <v>26</v>
      </c>
      <c r="E58" s="17" t="s">
        <v>308</v>
      </c>
      <c r="F58" s="17"/>
      <c r="G58" s="16"/>
      <c r="H58" s="16">
        <v>100</v>
      </c>
      <c r="I58" s="45"/>
      <c r="J58" s="141">
        <f>J59</f>
        <v>30456.600000000002</v>
      </c>
      <c r="K58" s="8"/>
      <c r="L58" s="149"/>
    </row>
    <row r="59" spans="1:12" ht="18.75" customHeight="1">
      <c r="A59" s="60" t="s">
        <v>169</v>
      </c>
      <c r="B59" s="15" t="s">
        <v>140</v>
      </c>
      <c r="C59" s="22">
        <v>965</v>
      </c>
      <c r="D59" s="23" t="s">
        <v>26</v>
      </c>
      <c r="E59" s="17" t="s">
        <v>308</v>
      </c>
      <c r="F59" s="23"/>
      <c r="G59" s="22"/>
      <c r="H59" s="22">
        <v>120</v>
      </c>
      <c r="I59" s="8"/>
      <c r="J59" s="141">
        <f>30313.9+142.7</f>
        <v>30456.600000000002</v>
      </c>
      <c r="K59" s="8"/>
      <c r="L59" s="149"/>
    </row>
    <row r="60" spans="1:12" ht="26.25" customHeight="1" hidden="1">
      <c r="A60" s="73"/>
      <c r="B60" s="15" t="s">
        <v>116</v>
      </c>
      <c r="C60" s="16">
        <v>965</v>
      </c>
      <c r="D60" s="17" t="s">
        <v>26</v>
      </c>
      <c r="E60" s="17" t="s">
        <v>308</v>
      </c>
      <c r="F60" s="17" t="s">
        <v>23</v>
      </c>
      <c r="G60" s="16">
        <v>210</v>
      </c>
      <c r="H60" s="16">
        <v>121</v>
      </c>
      <c r="I60" s="45"/>
      <c r="J60" s="8"/>
      <c r="K60" s="8"/>
      <c r="L60" s="149"/>
    </row>
    <row r="61" spans="1:12" ht="16.5" customHeight="1" hidden="1">
      <c r="A61" s="73"/>
      <c r="B61" s="15" t="s">
        <v>117</v>
      </c>
      <c r="C61" s="16">
        <v>965</v>
      </c>
      <c r="D61" s="17" t="s">
        <v>26</v>
      </c>
      <c r="E61" s="17" t="s">
        <v>308</v>
      </c>
      <c r="F61" s="17" t="s">
        <v>23</v>
      </c>
      <c r="G61" s="16">
        <v>210</v>
      </c>
      <c r="H61" s="16">
        <v>122</v>
      </c>
      <c r="I61" s="45"/>
      <c r="J61" s="8"/>
      <c r="K61" s="8"/>
      <c r="L61" s="149"/>
    </row>
    <row r="62" spans="1:12" ht="17.25" customHeight="1">
      <c r="A62" s="60" t="s">
        <v>170</v>
      </c>
      <c r="B62" s="15" t="s">
        <v>344</v>
      </c>
      <c r="C62" s="16">
        <v>965</v>
      </c>
      <c r="D62" s="17" t="s">
        <v>26</v>
      </c>
      <c r="E62" s="17" t="s">
        <v>308</v>
      </c>
      <c r="F62" s="17"/>
      <c r="G62" s="16"/>
      <c r="H62" s="16">
        <v>200</v>
      </c>
      <c r="I62" s="45"/>
      <c r="J62" s="8">
        <f>J63</f>
        <v>3229.5</v>
      </c>
      <c r="K62" s="8"/>
      <c r="L62" s="149"/>
    </row>
    <row r="63" spans="1:13" ht="27" customHeight="1">
      <c r="A63" s="60" t="s">
        <v>171</v>
      </c>
      <c r="B63" s="15" t="s">
        <v>134</v>
      </c>
      <c r="C63" s="22">
        <v>965</v>
      </c>
      <c r="D63" s="23" t="s">
        <v>26</v>
      </c>
      <c r="E63" s="17" t="s">
        <v>308</v>
      </c>
      <c r="F63" s="23"/>
      <c r="G63" s="22"/>
      <c r="H63" s="22">
        <v>240</v>
      </c>
      <c r="I63" s="8"/>
      <c r="J63" s="8">
        <f>3372.2-142.7</f>
        <v>3229.5</v>
      </c>
      <c r="K63" s="8"/>
      <c r="L63" s="149"/>
      <c r="M63" s="82">
        <v>-100</v>
      </c>
    </row>
    <row r="64" spans="1:12" ht="21" customHeight="1" hidden="1">
      <c r="A64" s="60"/>
      <c r="B64" s="15" t="s">
        <v>102</v>
      </c>
      <c r="C64" s="16">
        <v>965</v>
      </c>
      <c r="D64" s="17" t="s">
        <v>26</v>
      </c>
      <c r="E64" s="17" t="s">
        <v>308</v>
      </c>
      <c r="F64" s="17" t="s">
        <v>23</v>
      </c>
      <c r="G64" s="16">
        <v>210</v>
      </c>
      <c r="H64" s="16">
        <v>242</v>
      </c>
      <c r="I64" s="45"/>
      <c r="J64" s="8"/>
      <c r="K64" s="8"/>
      <c r="L64" s="149"/>
    </row>
    <row r="65" spans="1:12" ht="16.5" customHeight="1" hidden="1">
      <c r="A65" s="60"/>
      <c r="B65" s="15" t="s">
        <v>118</v>
      </c>
      <c r="C65" s="16">
        <v>965</v>
      </c>
      <c r="D65" s="17" t="s">
        <v>26</v>
      </c>
      <c r="E65" s="17" t="s">
        <v>308</v>
      </c>
      <c r="F65" s="17" t="s">
        <v>23</v>
      </c>
      <c r="G65" s="16">
        <v>210</v>
      </c>
      <c r="H65" s="16">
        <v>244</v>
      </c>
      <c r="I65" s="45"/>
      <c r="J65" s="8"/>
      <c r="K65" s="8"/>
      <c r="L65" s="149"/>
    </row>
    <row r="66" spans="1:12" ht="20.25" customHeight="1">
      <c r="A66" s="73" t="s">
        <v>172</v>
      </c>
      <c r="B66" s="15" t="s">
        <v>148</v>
      </c>
      <c r="C66" s="16">
        <v>965</v>
      </c>
      <c r="D66" s="17" t="s">
        <v>26</v>
      </c>
      <c r="E66" s="17" t="s">
        <v>308</v>
      </c>
      <c r="F66" s="17" t="s">
        <v>23</v>
      </c>
      <c r="G66" s="16">
        <v>210</v>
      </c>
      <c r="H66" s="16">
        <v>800</v>
      </c>
      <c r="I66" s="45"/>
      <c r="J66" s="8">
        <f>J67</f>
        <v>0.27</v>
      </c>
      <c r="K66" s="8"/>
      <c r="L66" s="149"/>
    </row>
    <row r="67" spans="1:12" ht="20.25" customHeight="1">
      <c r="A67" s="73" t="s">
        <v>173</v>
      </c>
      <c r="B67" s="15" t="s">
        <v>125</v>
      </c>
      <c r="C67" s="16">
        <v>965</v>
      </c>
      <c r="D67" s="17" t="s">
        <v>26</v>
      </c>
      <c r="E67" s="17" t="s">
        <v>308</v>
      </c>
      <c r="F67" s="17" t="s">
        <v>23</v>
      </c>
      <c r="G67" s="16">
        <v>210</v>
      </c>
      <c r="H67" s="16">
        <v>850</v>
      </c>
      <c r="I67" s="45"/>
      <c r="J67" s="8">
        <f>4-3.73</f>
        <v>0.27</v>
      </c>
      <c r="K67" s="8"/>
      <c r="L67" s="149"/>
    </row>
    <row r="68" spans="1:12" ht="47.25" customHeight="1">
      <c r="A68" s="104" t="s">
        <v>174</v>
      </c>
      <c r="B68" s="118" t="s">
        <v>288</v>
      </c>
      <c r="C68" s="105">
        <v>965</v>
      </c>
      <c r="D68" s="106" t="s">
        <v>26</v>
      </c>
      <c r="E68" s="106" t="s">
        <v>319</v>
      </c>
      <c r="F68" s="105"/>
      <c r="G68" s="105"/>
      <c r="H68" s="105"/>
      <c r="I68" s="107"/>
      <c r="J68" s="107">
        <f>J69+J71</f>
        <v>4999.4</v>
      </c>
      <c r="K68" s="30"/>
      <c r="L68" s="149"/>
    </row>
    <row r="69" spans="1:12" ht="48" customHeight="1">
      <c r="A69" s="73" t="s">
        <v>401</v>
      </c>
      <c r="B69" s="15" t="s">
        <v>138</v>
      </c>
      <c r="C69" s="16">
        <v>965</v>
      </c>
      <c r="D69" s="17" t="s">
        <v>26</v>
      </c>
      <c r="E69" s="17" t="s">
        <v>319</v>
      </c>
      <c r="F69" s="17"/>
      <c r="G69" s="16"/>
      <c r="H69" s="16">
        <v>100</v>
      </c>
      <c r="I69" s="45"/>
      <c r="J69" s="8">
        <f>J70</f>
        <v>4761</v>
      </c>
      <c r="K69" s="8"/>
      <c r="L69" s="149"/>
    </row>
    <row r="70" spans="1:12" ht="18.75" customHeight="1">
      <c r="A70" s="60" t="s">
        <v>175</v>
      </c>
      <c r="B70" s="15" t="s">
        <v>140</v>
      </c>
      <c r="C70" s="22">
        <v>965</v>
      </c>
      <c r="D70" s="23" t="s">
        <v>26</v>
      </c>
      <c r="E70" s="23" t="s">
        <v>319</v>
      </c>
      <c r="F70" s="23"/>
      <c r="G70" s="22"/>
      <c r="H70" s="22">
        <v>120</v>
      </c>
      <c r="I70" s="8"/>
      <c r="J70" s="8">
        <f>4564.1+196.9</f>
        <v>4761</v>
      </c>
      <c r="K70" s="8"/>
      <c r="L70" s="149"/>
    </row>
    <row r="71" spans="1:12" ht="17.25" customHeight="1">
      <c r="A71" s="60" t="s">
        <v>402</v>
      </c>
      <c r="B71" s="15" t="s">
        <v>344</v>
      </c>
      <c r="C71" s="16">
        <v>965</v>
      </c>
      <c r="D71" s="23" t="s">
        <v>26</v>
      </c>
      <c r="E71" s="23" t="s">
        <v>319</v>
      </c>
      <c r="F71" s="17"/>
      <c r="G71" s="16"/>
      <c r="H71" s="16">
        <v>200</v>
      </c>
      <c r="I71" s="45"/>
      <c r="J71" s="8">
        <f>J72</f>
        <v>238.4</v>
      </c>
      <c r="K71" s="8"/>
      <c r="L71" s="149"/>
    </row>
    <row r="72" spans="1:12" ht="27" customHeight="1">
      <c r="A72" s="60" t="s">
        <v>403</v>
      </c>
      <c r="B72" s="15" t="s">
        <v>134</v>
      </c>
      <c r="C72" s="22">
        <v>965</v>
      </c>
      <c r="D72" s="23" t="s">
        <v>26</v>
      </c>
      <c r="E72" s="23" t="s">
        <v>319</v>
      </c>
      <c r="F72" s="23"/>
      <c r="G72" s="22"/>
      <c r="H72" s="22">
        <v>240</v>
      </c>
      <c r="I72" s="8"/>
      <c r="J72" s="8">
        <f>248.4-10</f>
        <v>238.4</v>
      </c>
      <c r="K72" s="8"/>
      <c r="L72" s="149"/>
    </row>
    <row r="73" spans="1:12" ht="12" customHeight="1">
      <c r="A73" s="117" t="s">
        <v>136</v>
      </c>
      <c r="B73" s="99" t="s">
        <v>31</v>
      </c>
      <c r="C73" s="100">
        <v>965</v>
      </c>
      <c r="D73" s="101" t="s">
        <v>75</v>
      </c>
      <c r="E73" s="101"/>
      <c r="F73" s="101" t="s">
        <v>32</v>
      </c>
      <c r="G73" s="100"/>
      <c r="H73" s="100"/>
      <c r="I73" s="102"/>
      <c r="J73" s="102">
        <f>J74</f>
        <v>38</v>
      </c>
      <c r="K73" s="12"/>
      <c r="L73" s="149"/>
    </row>
    <row r="74" spans="1:12" ht="12" customHeight="1">
      <c r="A74" s="104" t="s">
        <v>137</v>
      </c>
      <c r="B74" s="118" t="s">
        <v>33</v>
      </c>
      <c r="C74" s="105">
        <v>965</v>
      </c>
      <c r="D74" s="106" t="s">
        <v>75</v>
      </c>
      <c r="E74" s="106" t="s">
        <v>309</v>
      </c>
      <c r="F74" s="106" t="s">
        <v>32</v>
      </c>
      <c r="G74" s="105">
        <v>290</v>
      </c>
      <c r="H74" s="105"/>
      <c r="I74" s="107"/>
      <c r="J74" s="107">
        <f>J75</f>
        <v>38</v>
      </c>
      <c r="K74" s="30"/>
      <c r="L74" s="149"/>
    </row>
    <row r="75" spans="1:12" ht="20.25" customHeight="1">
      <c r="A75" s="73" t="s">
        <v>139</v>
      </c>
      <c r="B75" s="15" t="s">
        <v>148</v>
      </c>
      <c r="C75" s="16">
        <v>965</v>
      </c>
      <c r="D75" s="17" t="s">
        <v>75</v>
      </c>
      <c r="E75" s="17" t="s">
        <v>309</v>
      </c>
      <c r="F75" s="17" t="s">
        <v>23</v>
      </c>
      <c r="G75" s="16">
        <v>210</v>
      </c>
      <c r="H75" s="16">
        <v>800</v>
      </c>
      <c r="I75" s="45"/>
      <c r="J75" s="8">
        <f>J76</f>
        <v>38</v>
      </c>
      <c r="K75" s="8"/>
      <c r="L75" s="149"/>
    </row>
    <row r="76" spans="1:12" ht="15" customHeight="1">
      <c r="A76" s="72" t="s">
        <v>176</v>
      </c>
      <c r="B76" s="24" t="s">
        <v>87</v>
      </c>
      <c r="C76" s="22">
        <v>965</v>
      </c>
      <c r="D76" s="23" t="s">
        <v>75</v>
      </c>
      <c r="E76" s="23" t="s">
        <v>309</v>
      </c>
      <c r="F76" s="23"/>
      <c r="G76" s="22"/>
      <c r="H76" s="23" t="s">
        <v>88</v>
      </c>
      <c r="I76" s="45"/>
      <c r="J76" s="8">
        <v>38</v>
      </c>
      <c r="K76" s="8"/>
      <c r="L76" s="149"/>
    </row>
    <row r="77" spans="1:12" ht="18" customHeight="1">
      <c r="A77" s="117" t="s">
        <v>177</v>
      </c>
      <c r="B77" s="99" t="s">
        <v>34</v>
      </c>
      <c r="C77" s="115">
        <v>965</v>
      </c>
      <c r="D77" s="101" t="s">
        <v>73</v>
      </c>
      <c r="E77" s="114"/>
      <c r="F77" s="114"/>
      <c r="G77" s="115"/>
      <c r="H77" s="114"/>
      <c r="I77" s="102"/>
      <c r="J77" s="102">
        <f>J94+J97</f>
        <v>56.2</v>
      </c>
      <c r="K77" s="12"/>
      <c r="L77" s="149"/>
    </row>
    <row r="78" spans="1:12" ht="27.75" customHeight="1" hidden="1">
      <c r="A78" s="104" t="s">
        <v>178</v>
      </c>
      <c r="B78" s="118" t="s">
        <v>95</v>
      </c>
      <c r="C78" s="105">
        <v>965</v>
      </c>
      <c r="D78" s="106" t="s">
        <v>73</v>
      </c>
      <c r="E78" s="106" t="s">
        <v>310</v>
      </c>
      <c r="F78" s="105"/>
      <c r="G78" s="105"/>
      <c r="H78" s="105"/>
      <c r="I78" s="107"/>
      <c r="J78" s="107">
        <f>J79</f>
        <v>0</v>
      </c>
      <c r="K78" s="30"/>
      <c r="L78" s="149"/>
    </row>
    <row r="79" spans="1:12" ht="17.25" customHeight="1" hidden="1">
      <c r="A79" s="60" t="s">
        <v>179</v>
      </c>
      <c r="B79" s="15" t="s">
        <v>344</v>
      </c>
      <c r="C79" s="16">
        <v>965</v>
      </c>
      <c r="D79" s="17" t="s">
        <v>73</v>
      </c>
      <c r="E79" s="17" t="s">
        <v>310</v>
      </c>
      <c r="F79" s="17"/>
      <c r="G79" s="16"/>
      <c r="H79" s="16">
        <v>200</v>
      </c>
      <c r="I79" s="45"/>
      <c r="J79" s="8">
        <f>J80</f>
        <v>0</v>
      </c>
      <c r="K79" s="8"/>
      <c r="L79" s="149"/>
    </row>
    <row r="80" spans="1:12" ht="27.75" customHeight="1" hidden="1">
      <c r="A80" s="72" t="s">
        <v>248</v>
      </c>
      <c r="B80" s="15" t="s">
        <v>134</v>
      </c>
      <c r="C80" s="23">
        <v>965</v>
      </c>
      <c r="D80" s="23" t="s">
        <v>73</v>
      </c>
      <c r="E80" s="23" t="s">
        <v>310</v>
      </c>
      <c r="F80" s="23">
        <v>197</v>
      </c>
      <c r="G80" s="23">
        <v>242</v>
      </c>
      <c r="H80" s="23" t="s">
        <v>126</v>
      </c>
      <c r="I80" s="45"/>
      <c r="J80" s="141">
        <v>0</v>
      </c>
      <c r="K80" s="8"/>
      <c r="L80" s="149"/>
    </row>
    <row r="81" spans="1:12" ht="18" customHeight="1" hidden="1">
      <c r="A81" s="72"/>
      <c r="B81" s="24" t="s">
        <v>85</v>
      </c>
      <c r="C81" s="22">
        <v>965</v>
      </c>
      <c r="D81" s="23" t="s">
        <v>73</v>
      </c>
      <c r="E81" s="23" t="s">
        <v>69</v>
      </c>
      <c r="F81" s="22"/>
      <c r="G81" s="22"/>
      <c r="H81" s="22"/>
      <c r="I81" s="41"/>
      <c r="J81" s="30">
        <f>J83</f>
        <v>0</v>
      </c>
      <c r="K81" s="30"/>
      <c r="L81" s="149"/>
    </row>
    <row r="82" spans="1:12" ht="34.5" customHeight="1" hidden="1">
      <c r="A82" s="72"/>
      <c r="B82" s="18"/>
      <c r="C82" s="19"/>
      <c r="D82" s="20"/>
      <c r="E82" s="20"/>
      <c r="F82" s="19"/>
      <c r="G82" s="19"/>
      <c r="H82" s="19"/>
      <c r="I82" s="45"/>
      <c r="J82" s="8"/>
      <c r="K82" s="8"/>
      <c r="L82" s="149"/>
    </row>
    <row r="83" spans="1:12" ht="15" customHeight="1" hidden="1">
      <c r="A83" s="72"/>
      <c r="B83" s="15" t="s">
        <v>124</v>
      </c>
      <c r="C83" s="23">
        <v>965</v>
      </c>
      <c r="D83" s="23" t="s">
        <v>73</v>
      </c>
      <c r="E83" s="23" t="s">
        <v>69</v>
      </c>
      <c r="F83" s="23">
        <v>197</v>
      </c>
      <c r="G83" s="23">
        <v>242</v>
      </c>
      <c r="H83" s="23" t="s">
        <v>126</v>
      </c>
      <c r="I83" s="45"/>
      <c r="J83" s="8"/>
      <c r="K83" s="8"/>
      <c r="L83" s="149"/>
    </row>
    <row r="84" spans="1:16" s="48" customFormat="1" ht="15" customHeight="1" hidden="1">
      <c r="A84" s="75"/>
      <c r="B84" s="25" t="s">
        <v>67</v>
      </c>
      <c r="C84" s="20" t="s">
        <v>68</v>
      </c>
      <c r="D84" s="35" t="s">
        <v>35</v>
      </c>
      <c r="E84" s="20" t="s">
        <v>69</v>
      </c>
      <c r="F84" s="20"/>
      <c r="G84" s="20"/>
      <c r="H84" s="20"/>
      <c r="I84" s="21"/>
      <c r="J84" s="21">
        <f>J85</f>
        <v>0</v>
      </c>
      <c r="K84" s="21"/>
      <c r="L84" s="151"/>
      <c r="M84" s="83"/>
      <c r="P84" s="169"/>
    </row>
    <row r="85" spans="1:12" ht="15" customHeight="1" hidden="1">
      <c r="A85" s="66"/>
      <c r="B85" s="15" t="s">
        <v>19</v>
      </c>
      <c r="C85" s="23" t="s">
        <v>68</v>
      </c>
      <c r="D85" s="36" t="s">
        <v>35</v>
      </c>
      <c r="E85" s="23" t="s">
        <v>69</v>
      </c>
      <c r="F85" s="23"/>
      <c r="G85" s="23"/>
      <c r="H85" s="23" t="s">
        <v>36</v>
      </c>
      <c r="I85" s="8"/>
      <c r="J85" s="8"/>
      <c r="K85" s="8"/>
      <c r="L85" s="149"/>
    </row>
    <row r="86" ht="12.75" hidden="1">
      <c r="L86" s="149"/>
    </row>
    <row r="87" ht="12.75" hidden="1">
      <c r="L87" s="149"/>
    </row>
    <row r="88" spans="1:12" ht="41.25" customHeight="1" hidden="1">
      <c r="A88" s="76"/>
      <c r="B88" s="49" t="s">
        <v>38</v>
      </c>
      <c r="C88" s="17" t="s">
        <v>37</v>
      </c>
      <c r="D88" s="17" t="s">
        <v>35</v>
      </c>
      <c r="E88" s="17" t="s">
        <v>39</v>
      </c>
      <c r="F88" s="17">
        <v>197</v>
      </c>
      <c r="G88" s="17">
        <v>242</v>
      </c>
      <c r="H88" s="17" t="s">
        <v>36</v>
      </c>
      <c r="I88" s="45"/>
      <c r="J88" s="8"/>
      <c r="K88" s="8"/>
      <c r="L88" s="149"/>
    </row>
    <row r="89" spans="1:12" ht="41.25" customHeight="1" hidden="1">
      <c r="A89" s="75"/>
      <c r="B89" s="44"/>
      <c r="C89" s="23"/>
      <c r="D89" s="23"/>
      <c r="E89" s="23"/>
      <c r="F89" s="23"/>
      <c r="G89" s="23"/>
      <c r="H89" s="23"/>
      <c r="I89" s="8"/>
      <c r="J89" s="21"/>
      <c r="K89" s="8"/>
      <c r="L89" s="149"/>
    </row>
    <row r="90" spans="1:12" ht="26.25" customHeight="1" hidden="1">
      <c r="A90" s="77"/>
      <c r="B90" s="18" t="s">
        <v>41</v>
      </c>
      <c r="C90" s="19">
        <v>965</v>
      </c>
      <c r="D90" s="20" t="s">
        <v>42</v>
      </c>
      <c r="E90" s="16"/>
      <c r="F90" s="16"/>
      <c r="G90" s="4"/>
      <c r="H90" s="4"/>
      <c r="I90" s="11"/>
      <c r="J90" s="12">
        <f>J100+J109</f>
        <v>49</v>
      </c>
      <c r="K90" s="28"/>
      <c r="L90" s="149"/>
    </row>
    <row r="91" spans="1:16" s="46" customFormat="1" ht="24" customHeight="1" hidden="1">
      <c r="A91" s="104" t="s">
        <v>180</v>
      </c>
      <c r="B91" s="119" t="s">
        <v>323</v>
      </c>
      <c r="C91" s="106">
        <v>965</v>
      </c>
      <c r="D91" s="106" t="s">
        <v>73</v>
      </c>
      <c r="E91" s="106" t="s">
        <v>324</v>
      </c>
      <c r="F91" s="106"/>
      <c r="G91" s="106"/>
      <c r="H91" s="106"/>
      <c r="I91" s="107"/>
      <c r="J91" s="107">
        <f>J92</f>
        <v>0</v>
      </c>
      <c r="K91" s="30"/>
      <c r="L91" s="149"/>
      <c r="M91" s="82"/>
      <c r="P91" s="170"/>
    </row>
    <row r="92" spans="1:12" ht="17.25" customHeight="1" hidden="1">
      <c r="A92" s="60" t="s">
        <v>181</v>
      </c>
      <c r="B92" s="15" t="s">
        <v>133</v>
      </c>
      <c r="C92" s="16">
        <v>965</v>
      </c>
      <c r="D92" s="17" t="s">
        <v>73</v>
      </c>
      <c r="E92" s="17" t="s">
        <v>324</v>
      </c>
      <c r="F92" s="17"/>
      <c r="G92" s="16"/>
      <c r="H92" s="16">
        <v>200</v>
      </c>
      <c r="I92" s="45"/>
      <c r="J92" s="8">
        <f>J93</f>
        <v>0</v>
      </c>
      <c r="K92" s="8"/>
      <c r="L92" s="149"/>
    </row>
    <row r="93" spans="1:16" s="46" customFormat="1" ht="27.75" customHeight="1" hidden="1">
      <c r="A93" s="66" t="s">
        <v>182</v>
      </c>
      <c r="B93" s="15" t="s">
        <v>134</v>
      </c>
      <c r="C93" s="23">
        <v>965</v>
      </c>
      <c r="D93" s="23" t="s">
        <v>73</v>
      </c>
      <c r="E93" s="23" t="s">
        <v>324</v>
      </c>
      <c r="F93" s="23">
        <v>197</v>
      </c>
      <c r="G93" s="23">
        <v>240</v>
      </c>
      <c r="H93" s="23" t="s">
        <v>126</v>
      </c>
      <c r="I93" s="8"/>
      <c r="J93" s="8">
        <v>0</v>
      </c>
      <c r="K93" s="8"/>
      <c r="L93" s="149"/>
      <c r="M93" s="82"/>
      <c r="P93" s="170"/>
    </row>
    <row r="94" spans="1:12" ht="50.25" customHeight="1">
      <c r="A94" s="104" t="s">
        <v>178</v>
      </c>
      <c r="B94" s="108" t="s">
        <v>287</v>
      </c>
      <c r="C94" s="105">
        <v>965</v>
      </c>
      <c r="D94" s="106" t="s">
        <v>73</v>
      </c>
      <c r="E94" s="106" t="s">
        <v>318</v>
      </c>
      <c r="F94" s="105"/>
      <c r="G94" s="105"/>
      <c r="H94" s="105"/>
      <c r="I94" s="110"/>
      <c r="J94" s="110">
        <f>J95</f>
        <v>7.2</v>
      </c>
      <c r="K94" s="8"/>
      <c r="L94" s="149"/>
    </row>
    <row r="95" spans="1:12" ht="17.25" customHeight="1">
      <c r="A95" s="60" t="s">
        <v>179</v>
      </c>
      <c r="B95" s="15" t="s">
        <v>344</v>
      </c>
      <c r="C95" s="16">
        <v>965</v>
      </c>
      <c r="D95" s="17" t="s">
        <v>73</v>
      </c>
      <c r="E95" s="17" t="s">
        <v>318</v>
      </c>
      <c r="F95" s="17"/>
      <c r="G95" s="16"/>
      <c r="H95" s="16">
        <v>200</v>
      </c>
      <c r="I95" s="45"/>
      <c r="J95" s="8">
        <f>J96</f>
        <v>7.2</v>
      </c>
      <c r="K95" s="8"/>
      <c r="L95" s="149"/>
    </row>
    <row r="96" spans="1:12" ht="28.5" customHeight="1">
      <c r="A96" s="72" t="s">
        <v>248</v>
      </c>
      <c r="B96" s="15" t="s">
        <v>134</v>
      </c>
      <c r="C96" s="22">
        <v>965</v>
      </c>
      <c r="D96" s="23" t="s">
        <v>73</v>
      </c>
      <c r="E96" s="23" t="s">
        <v>318</v>
      </c>
      <c r="F96" s="23"/>
      <c r="G96" s="22"/>
      <c r="H96" s="22">
        <v>240</v>
      </c>
      <c r="I96" s="8"/>
      <c r="J96" s="8">
        <v>7.2</v>
      </c>
      <c r="K96" s="8"/>
      <c r="L96" s="149"/>
    </row>
    <row r="97" spans="1:16" s="46" customFormat="1" ht="27.75" customHeight="1">
      <c r="A97" s="104" t="s">
        <v>180</v>
      </c>
      <c r="B97" s="118" t="s">
        <v>340</v>
      </c>
      <c r="C97" s="105">
        <v>965</v>
      </c>
      <c r="D97" s="106" t="s">
        <v>73</v>
      </c>
      <c r="E97" s="106" t="s">
        <v>324</v>
      </c>
      <c r="F97" s="105"/>
      <c r="G97" s="105"/>
      <c r="H97" s="105"/>
      <c r="I97" s="107"/>
      <c r="J97" s="107">
        <f>J98</f>
        <v>49</v>
      </c>
      <c r="K97" s="8"/>
      <c r="L97" s="149"/>
      <c r="M97" s="82"/>
      <c r="P97" s="170"/>
    </row>
    <row r="98" spans="1:16" s="46" customFormat="1" ht="27.75" customHeight="1">
      <c r="A98" s="60" t="s">
        <v>181</v>
      </c>
      <c r="B98" s="15" t="s">
        <v>344</v>
      </c>
      <c r="C98" s="16">
        <v>965</v>
      </c>
      <c r="D98" s="17" t="s">
        <v>73</v>
      </c>
      <c r="E98" s="17" t="s">
        <v>324</v>
      </c>
      <c r="F98" s="17"/>
      <c r="G98" s="16"/>
      <c r="H98" s="16">
        <v>200</v>
      </c>
      <c r="I98" s="45"/>
      <c r="J98" s="8">
        <f>J99</f>
        <v>49</v>
      </c>
      <c r="K98" s="8"/>
      <c r="L98" s="149"/>
      <c r="M98" s="82"/>
      <c r="P98" s="170"/>
    </row>
    <row r="99" spans="1:16" s="46" customFormat="1" ht="27.75" customHeight="1">
      <c r="A99" s="72" t="s">
        <v>182</v>
      </c>
      <c r="B99" s="15" t="s">
        <v>134</v>
      </c>
      <c r="C99" s="23">
        <v>965</v>
      </c>
      <c r="D99" s="23" t="s">
        <v>73</v>
      </c>
      <c r="E99" s="23" t="s">
        <v>324</v>
      </c>
      <c r="F99" s="23">
        <v>197</v>
      </c>
      <c r="G99" s="23">
        <v>242</v>
      </c>
      <c r="H99" s="23" t="s">
        <v>126</v>
      </c>
      <c r="I99" s="45"/>
      <c r="J99" s="141">
        <v>49</v>
      </c>
      <c r="K99" s="8"/>
      <c r="L99" s="149"/>
      <c r="M99" s="82"/>
      <c r="P99" s="170"/>
    </row>
    <row r="100" spans="1:12" ht="21" customHeight="1">
      <c r="A100" s="93" t="s">
        <v>40</v>
      </c>
      <c r="B100" s="94" t="s">
        <v>149</v>
      </c>
      <c r="C100" s="95">
        <v>965</v>
      </c>
      <c r="D100" s="96" t="s">
        <v>42</v>
      </c>
      <c r="E100" s="95"/>
      <c r="F100" s="96"/>
      <c r="G100" s="95"/>
      <c r="H100" s="95"/>
      <c r="I100" s="97"/>
      <c r="J100" s="97">
        <f>J101</f>
        <v>49</v>
      </c>
      <c r="K100" s="12"/>
      <c r="L100" s="149"/>
    </row>
    <row r="101" spans="1:12" ht="36" customHeight="1">
      <c r="A101" s="103" t="s">
        <v>183</v>
      </c>
      <c r="B101" s="120" t="s">
        <v>151</v>
      </c>
      <c r="C101" s="100">
        <v>965</v>
      </c>
      <c r="D101" s="101" t="s">
        <v>43</v>
      </c>
      <c r="E101" s="115"/>
      <c r="F101" s="115"/>
      <c r="G101" s="100"/>
      <c r="H101" s="100"/>
      <c r="I101" s="121"/>
      <c r="J101" s="121">
        <f>J102+J106</f>
        <v>49</v>
      </c>
      <c r="K101" s="8"/>
      <c r="L101" s="149"/>
    </row>
    <row r="102" spans="1:12" ht="54" customHeight="1">
      <c r="A102" s="104" t="s">
        <v>184</v>
      </c>
      <c r="B102" s="159" t="s">
        <v>363</v>
      </c>
      <c r="C102" s="105">
        <v>965</v>
      </c>
      <c r="D102" s="106" t="s">
        <v>43</v>
      </c>
      <c r="E102" s="105">
        <v>2190000081</v>
      </c>
      <c r="F102" s="105"/>
      <c r="G102" s="105"/>
      <c r="H102" s="105"/>
      <c r="I102" s="107"/>
      <c r="J102" s="107">
        <f>J103</f>
        <v>49</v>
      </c>
      <c r="K102" s="30"/>
      <c r="L102" s="149"/>
    </row>
    <row r="103" spans="1:12" ht="17.25" customHeight="1">
      <c r="A103" s="60" t="s">
        <v>185</v>
      </c>
      <c r="B103" s="15" t="s">
        <v>344</v>
      </c>
      <c r="C103" s="16">
        <v>965</v>
      </c>
      <c r="D103" s="17" t="s">
        <v>43</v>
      </c>
      <c r="E103" s="17" t="s">
        <v>341</v>
      </c>
      <c r="F103" s="17"/>
      <c r="G103" s="16"/>
      <c r="H103" s="16">
        <v>200</v>
      </c>
      <c r="I103" s="45"/>
      <c r="J103" s="8">
        <f>J104</f>
        <v>49</v>
      </c>
      <c r="K103" s="8"/>
      <c r="L103" s="149"/>
    </row>
    <row r="104" spans="1:12" ht="29.25" customHeight="1">
      <c r="A104" s="72" t="s">
        <v>186</v>
      </c>
      <c r="B104" s="15" t="s">
        <v>134</v>
      </c>
      <c r="C104" s="16">
        <v>965</v>
      </c>
      <c r="D104" s="17" t="s">
        <v>43</v>
      </c>
      <c r="E104" s="16">
        <v>2190000081</v>
      </c>
      <c r="F104" s="16"/>
      <c r="G104" s="16"/>
      <c r="H104" s="16">
        <v>240</v>
      </c>
      <c r="I104" s="45"/>
      <c r="J104" s="141">
        <v>49</v>
      </c>
      <c r="K104" s="8"/>
      <c r="L104" s="149"/>
    </row>
    <row r="105" spans="1:12" ht="0.75" customHeight="1">
      <c r="A105" s="72"/>
      <c r="B105" s="42" t="s">
        <v>30</v>
      </c>
      <c r="C105" s="16">
        <v>965</v>
      </c>
      <c r="D105" s="17" t="s">
        <v>43</v>
      </c>
      <c r="E105" s="16">
        <v>2190100</v>
      </c>
      <c r="F105" s="16"/>
      <c r="G105" s="16"/>
      <c r="H105" s="16">
        <v>500</v>
      </c>
      <c r="I105" s="45"/>
      <c r="J105" s="8"/>
      <c r="K105" s="8"/>
      <c r="L105" s="149"/>
    </row>
    <row r="106" spans="1:12" ht="56.25" customHeight="1" hidden="1">
      <c r="A106" s="104" t="s">
        <v>291</v>
      </c>
      <c r="B106" s="108" t="s">
        <v>89</v>
      </c>
      <c r="C106" s="105">
        <v>965</v>
      </c>
      <c r="D106" s="106" t="s">
        <v>43</v>
      </c>
      <c r="E106" s="105">
        <v>2190300</v>
      </c>
      <c r="F106" s="105"/>
      <c r="G106" s="105"/>
      <c r="H106" s="105"/>
      <c r="I106" s="110"/>
      <c r="J106" s="110">
        <f>J107</f>
        <v>0</v>
      </c>
      <c r="K106" s="8"/>
      <c r="L106" s="149"/>
    </row>
    <row r="107" spans="1:12" ht="17.25" customHeight="1" hidden="1">
      <c r="A107" s="60" t="s">
        <v>292</v>
      </c>
      <c r="B107" s="15" t="s">
        <v>133</v>
      </c>
      <c r="C107" s="16">
        <v>965</v>
      </c>
      <c r="D107" s="17" t="s">
        <v>43</v>
      </c>
      <c r="E107" s="17" t="s">
        <v>150</v>
      </c>
      <c r="F107" s="17"/>
      <c r="G107" s="16"/>
      <c r="H107" s="16">
        <v>200</v>
      </c>
      <c r="I107" s="45"/>
      <c r="J107" s="8">
        <f>J108</f>
        <v>0</v>
      </c>
      <c r="K107" s="8"/>
      <c r="L107" s="149"/>
    </row>
    <row r="108" spans="1:12" ht="25.5" customHeight="1" hidden="1">
      <c r="A108" s="72" t="s">
        <v>293</v>
      </c>
      <c r="B108" s="15" t="s">
        <v>134</v>
      </c>
      <c r="C108" s="16">
        <v>965</v>
      </c>
      <c r="D108" s="17" t="s">
        <v>43</v>
      </c>
      <c r="E108" s="16">
        <v>2190300</v>
      </c>
      <c r="F108" s="16"/>
      <c r="G108" s="4"/>
      <c r="H108" s="16">
        <v>240</v>
      </c>
      <c r="I108" s="45"/>
      <c r="J108" s="142"/>
      <c r="K108" s="8"/>
      <c r="L108" s="149"/>
    </row>
    <row r="109" spans="1:12" ht="17.25" customHeight="1" hidden="1">
      <c r="A109" s="72"/>
      <c r="B109" s="18" t="s">
        <v>44</v>
      </c>
      <c r="C109" s="19">
        <v>965</v>
      </c>
      <c r="D109" s="20" t="s">
        <v>45</v>
      </c>
      <c r="E109" s="19"/>
      <c r="F109" s="19"/>
      <c r="G109" s="19"/>
      <c r="H109" s="19"/>
      <c r="I109" s="13"/>
      <c r="J109" s="14">
        <f>J110</f>
        <v>0</v>
      </c>
      <c r="K109" s="14"/>
      <c r="L109" s="149"/>
    </row>
    <row r="110" spans="1:12" ht="18" customHeight="1" hidden="1">
      <c r="A110" s="72"/>
      <c r="B110" s="18" t="s">
        <v>46</v>
      </c>
      <c r="C110" s="19">
        <v>965</v>
      </c>
      <c r="D110" s="20" t="s">
        <v>45</v>
      </c>
      <c r="E110" s="19">
        <v>2190400</v>
      </c>
      <c r="F110" s="22"/>
      <c r="G110" s="19"/>
      <c r="H110" s="22"/>
      <c r="I110" s="13"/>
      <c r="J110" s="14">
        <f>J111</f>
        <v>0</v>
      </c>
      <c r="K110" s="14"/>
      <c r="L110" s="149"/>
    </row>
    <row r="111" spans="1:12" ht="16.5" customHeight="1" hidden="1">
      <c r="A111" s="72"/>
      <c r="B111" s="15" t="s">
        <v>19</v>
      </c>
      <c r="C111" s="22">
        <v>965</v>
      </c>
      <c r="D111" s="23" t="s">
        <v>45</v>
      </c>
      <c r="E111" s="22">
        <v>2190400</v>
      </c>
      <c r="F111" s="22"/>
      <c r="G111" s="19"/>
      <c r="H111" s="22">
        <v>500</v>
      </c>
      <c r="I111" s="45"/>
      <c r="J111" s="8"/>
      <c r="K111" s="8"/>
      <c r="L111" s="149"/>
    </row>
    <row r="112" spans="1:16" s="46" customFormat="1" ht="15.75" hidden="1">
      <c r="A112" s="78"/>
      <c r="B112" s="50" t="s">
        <v>47</v>
      </c>
      <c r="C112" s="26">
        <v>965</v>
      </c>
      <c r="D112" s="27" t="s">
        <v>48</v>
      </c>
      <c r="E112" s="26"/>
      <c r="F112" s="29"/>
      <c r="G112" s="26"/>
      <c r="H112" s="26"/>
      <c r="I112" s="9"/>
      <c r="J112" s="9"/>
      <c r="K112" s="9"/>
      <c r="L112" s="149"/>
      <c r="M112" s="82"/>
      <c r="P112" s="170"/>
    </row>
    <row r="113" spans="1:16" s="46" customFormat="1" ht="12.75" hidden="1">
      <c r="A113" s="66"/>
      <c r="B113" s="18" t="s">
        <v>49</v>
      </c>
      <c r="C113" s="19">
        <v>965</v>
      </c>
      <c r="D113" s="20" t="s">
        <v>50</v>
      </c>
      <c r="E113" s="19"/>
      <c r="F113" s="22"/>
      <c r="G113" s="19"/>
      <c r="H113" s="19"/>
      <c r="I113" s="12"/>
      <c r="J113" s="12">
        <f>J114</f>
        <v>0</v>
      </c>
      <c r="K113" s="12"/>
      <c r="L113" s="149"/>
      <c r="M113" s="82"/>
      <c r="P113" s="170"/>
    </row>
    <row r="114" spans="1:16" s="46" customFormat="1" ht="25.5" hidden="1">
      <c r="A114" s="66"/>
      <c r="B114" s="32" t="s">
        <v>66</v>
      </c>
      <c r="C114" s="19">
        <v>965</v>
      </c>
      <c r="D114" s="20" t="s">
        <v>50</v>
      </c>
      <c r="E114" s="19">
        <v>7950400</v>
      </c>
      <c r="F114" s="22"/>
      <c r="G114" s="19"/>
      <c r="H114" s="19"/>
      <c r="I114" s="14"/>
      <c r="J114" s="14">
        <f>J115</f>
        <v>0</v>
      </c>
      <c r="K114" s="14"/>
      <c r="L114" s="149"/>
      <c r="M114" s="82"/>
      <c r="P114" s="170"/>
    </row>
    <row r="115" spans="1:16" s="46" customFormat="1" ht="14.25" customHeight="1" hidden="1">
      <c r="A115" s="60"/>
      <c r="B115" s="15" t="s">
        <v>19</v>
      </c>
      <c r="C115" s="22">
        <v>965</v>
      </c>
      <c r="D115" s="23" t="s">
        <v>50</v>
      </c>
      <c r="E115" s="22">
        <v>7950400</v>
      </c>
      <c r="F115" s="22">
        <v>412</v>
      </c>
      <c r="G115" s="22">
        <v>290</v>
      </c>
      <c r="H115" s="22">
        <v>500</v>
      </c>
      <c r="I115" s="8"/>
      <c r="J115" s="30"/>
      <c r="K115" s="30"/>
      <c r="L115" s="149"/>
      <c r="M115" s="82"/>
      <c r="P115" s="170"/>
    </row>
    <row r="116" spans="1:16" s="46" customFormat="1" ht="15" customHeight="1" hidden="1">
      <c r="A116" s="60"/>
      <c r="B116" s="25"/>
      <c r="C116" s="26"/>
      <c r="D116" s="27"/>
      <c r="E116" s="22"/>
      <c r="F116" s="22"/>
      <c r="G116" s="22"/>
      <c r="H116" s="22"/>
      <c r="I116" s="8"/>
      <c r="J116" s="14"/>
      <c r="K116" s="30"/>
      <c r="L116" s="149"/>
      <c r="M116" s="82"/>
      <c r="P116" s="170"/>
    </row>
    <row r="117" spans="1:16" s="46" customFormat="1" ht="29.25" customHeight="1" hidden="1">
      <c r="A117" s="60"/>
      <c r="B117" s="37"/>
      <c r="C117" s="26"/>
      <c r="D117" s="20"/>
      <c r="E117" s="22"/>
      <c r="F117" s="22"/>
      <c r="G117" s="22"/>
      <c r="H117" s="22"/>
      <c r="I117" s="8"/>
      <c r="J117" s="14"/>
      <c r="K117" s="30"/>
      <c r="L117" s="149"/>
      <c r="M117" s="82"/>
      <c r="P117" s="170"/>
    </row>
    <row r="118" spans="1:16" s="46" customFormat="1" ht="15" customHeight="1" hidden="1">
      <c r="A118" s="60"/>
      <c r="B118" s="15"/>
      <c r="C118" s="26"/>
      <c r="D118" s="20"/>
      <c r="E118" s="22"/>
      <c r="F118" s="22"/>
      <c r="G118" s="22"/>
      <c r="H118" s="22"/>
      <c r="I118" s="8"/>
      <c r="J118" s="30"/>
      <c r="K118" s="30"/>
      <c r="L118" s="149"/>
      <c r="M118" s="82"/>
      <c r="P118" s="170"/>
    </row>
    <row r="119" spans="1:12" ht="21" customHeight="1">
      <c r="A119" s="93" t="s">
        <v>108</v>
      </c>
      <c r="B119" s="94" t="s">
        <v>152</v>
      </c>
      <c r="C119" s="95">
        <v>965</v>
      </c>
      <c r="D119" s="96" t="s">
        <v>153</v>
      </c>
      <c r="E119" s="95"/>
      <c r="F119" s="96"/>
      <c r="G119" s="95"/>
      <c r="H119" s="95"/>
      <c r="I119" s="97"/>
      <c r="J119" s="97">
        <f>J120+J126</f>
        <v>649</v>
      </c>
      <c r="K119" s="12"/>
      <c r="L119" s="149"/>
    </row>
    <row r="120" spans="1:16" s="55" customFormat="1" ht="17.25" customHeight="1">
      <c r="A120" s="98" t="s">
        <v>187</v>
      </c>
      <c r="B120" s="99" t="s">
        <v>80</v>
      </c>
      <c r="C120" s="100">
        <v>965</v>
      </c>
      <c r="D120" s="101" t="s">
        <v>79</v>
      </c>
      <c r="E120" s="100"/>
      <c r="F120" s="100"/>
      <c r="G120" s="100"/>
      <c r="H120" s="100"/>
      <c r="I120" s="102"/>
      <c r="J120" s="102">
        <f>J121</f>
        <v>600</v>
      </c>
      <c r="K120" s="12"/>
      <c r="L120" s="151"/>
      <c r="M120" s="83"/>
      <c r="P120" s="171"/>
    </row>
    <row r="121" spans="1:12" ht="81.75" customHeight="1">
      <c r="A121" s="109" t="s">
        <v>188</v>
      </c>
      <c r="B121" s="118" t="s">
        <v>365</v>
      </c>
      <c r="C121" s="105">
        <v>965</v>
      </c>
      <c r="D121" s="106" t="s">
        <v>79</v>
      </c>
      <c r="E121" s="105">
        <v>5100000101</v>
      </c>
      <c r="F121" s="105"/>
      <c r="G121" s="105"/>
      <c r="H121" s="105"/>
      <c r="I121" s="107"/>
      <c r="J121" s="107">
        <f>J122+J124</f>
        <v>600</v>
      </c>
      <c r="K121" s="30"/>
      <c r="L121" s="149"/>
    </row>
    <row r="122" spans="1:12" ht="17.25" customHeight="1" hidden="1">
      <c r="A122" s="60" t="s">
        <v>189</v>
      </c>
      <c r="B122" s="15" t="s">
        <v>344</v>
      </c>
      <c r="C122" s="16">
        <v>965</v>
      </c>
      <c r="D122" s="17" t="s">
        <v>79</v>
      </c>
      <c r="E122" s="17" t="s">
        <v>311</v>
      </c>
      <c r="F122" s="17"/>
      <c r="G122" s="16"/>
      <c r="H122" s="16">
        <v>200</v>
      </c>
      <c r="I122" s="45"/>
      <c r="J122" s="8">
        <f>J123</f>
        <v>0</v>
      </c>
      <c r="K122" s="8"/>
      <c r="L122" s="149"/>
    </row>
    <row r="123" spans="1:12" ht="25.5" customHeight="1" hidden="1">
      <c r="A123" s="73" t="s">
        <v>190</v>
      </c>
      <c r="B123" s="15" t="s">
        <v>134</v>
      </c>
      <c r="C123" s="22">
        <v>965</v>
      </c>
      <c r="D123" s="23" t="s">
        <v>79</v>
      </c>
      <c r="E123" s="22">
        <v>5100000101</v>
      </c>
      <c r="F123" s="22">
        <v>447</v>
      </c>
      <c r="G123" s="22">
        <v>290</v>
      </c>
      <c r="H123" s="23" t="s">
        <v>126</v>
      </c>
      <c r="I123" s="45"/>
      <c r="J123" s="141">
        <v>0</v>
      </c>
      <c r="K123" s="8"/>
      <c r="L123" s="149"/>
    </row>
    <row r="124" spans="1:12" ht="25.5" customHeight="1">
      <c r="A124" s="66" t="s">
        <v>189</v>
      </c>
      <c r="B124" s="158" t="s">
        <v>355</v>
      </c>
      <c r="C124" s="22">
        <v>965</v>
      </c>
      <c r="D124" s="23" t="s">
        <v>79</v>
      </c>
      <c r="E124" s="22">
        <v>5100000101</v>
      </c>
      <c r="F124" s="22"/>
      <c r="G124" s="22"/>
      <c r="H124" s="23" t="s">
        <v>353</v>
      </c>
      <c r="I124" s="45"/>
      <c r="J124" s="141">
        <f>J125</f>
        <v>600</v>
      </c>
      <c r="K124" s="8"/>
      <c r="L124" s="149"/>
    </row>
    <row r="125" spans="1:12" ht="30.75" customHeight="1">
      <c r="A125" s="73" t="s">
        <v>190</v>
      </c>
      <c r="B125" s="157" t="s">
        <v>356</v>
      </c>
      <c r="C125" s="22">
        <v>965</v>
      </c>
      <c r="D125" s="23" t="s">
        <v>79</v>
      </c>
      <c r="E125" s="22">
        <v>5100000101</v>
      </c>
      <c r="F125" s="22"/>
      <c r="G125" s="22"/>
      <c r="H125" s="23" t="s">
        <v>354</v>
      </c>
      <c r="I125" s="45"/>
      <c r="J125" s="141">
        <v>600</v>
      </c>
      <c r="K125" s="8"/>
      <c r="L125" s="149"/>
    </row>
    <row r="126" spans="1:16" s="55" customFormat="1" ht="17.25" customHeight="1">
      <c r="A126" s="98" t="s">
        <v>294</v>
      </c>
      <c r="B126" s="99" t="s">
        <v>298</v>
      </c>
      <c r="C126" s="100">
        <v>965</v>
      </c>
      <c r="D126" s="101" t="s">
        <v>299</v>
      </c>
      <c r="E126" s="100"/>
      <c r="F126" s="100"/>
      <c r="G126" s="100"/>
      <c r="H126" s="100"/>
      <c r="I126" s="102"/>
      <c r="J126" s="102">
        <f>J127</f>
        <v>49</v>
      </c>
      <c r="K126" s="12"/>
      <c r="L126" s="151"/>
      <c r="M126" s="83"/>
      <c r="P126" s="171"/>
    </row>
    <row r="127" spans="1:12" ht="40.5" customHeight="1">
      <c r="A127" s="109" t="s">
        <v>295</v>
      </c>
      <c r="B127" s="118" t="s">
        <v>300</v>
      </c>
      <c r="C127" s="105">
        <v>965</v>
      </c>
      <c r="D127" s="106" t="s">
        <v>299</v>
      </c>
      <c r="E127" s="105">
        <v>3450000121</v>
      </c>
      <c r="F127" s="105"/>
      <c r="G127" s="105"/>
      <c r="H127" s="105"/>
      <c r="I127" s="107"/>
      <c r="J127" s="107">
        <f>J128</f>
        <v>49</v>
      </c>
      <c r="K127" s="30"/>
      <c r="L127" s="149"/>
    </row>
    <row r="128" spans="1:12" ht="17.25" customHeight="1">
      <c r="A128" s="60" t="s">
        <v>296</v>
      </c>
      <c r="B128" s="15" t="s">
        <v>344</v>
      </c>
      <c r="C128" s="16">
        <v>965</v>
      </c>
      <c r="D128" s="17" t="s">
        <v>299</v>
      </c>
      <c r="E128" s="17" t="s">
        <v>312</v>
      </c>
      <c r="F128" s="17"/>
      <c r="G128" s="16"/>
      <c r="H128" s="16">
        <v>200</v>
      </c>
      <c r="I128" s="45"/>
      <c r="J128" s="8">
        <f>J129</f>
        <v>49</v>
      </c>
      <c r="K128" s="8"/>
      <c r="L128" s="149"/>
    </row>
    <row r="129" spans="1:12" ht="25.5" customHeight="1">
      <c r="A129" s="73" t="s">
        <v>297</v>
      </c>
      <c r="B129" s="15" t="s">
        <v>134</v>
      </c>
      <c r="C129" s="22">
        <v>965</v>
      </c>
      <c r="D129" s="23" t="s">
        <v>299</v>
      </c>
      <c r="E129" s="22">
        <v>3450000121</v>
      </c>
      <c r="F129" s="22">
        <v>447</v>
      </c>
      <c r="G129" s="22">
        <v>290</v>
      </c>
      <c r="H129" s="23" t="s">
        <v>126</v>
      </c>
      <c r="I129" s="45"/>
      <c r="J129" s="141">
        <v>49</v>
      </c>
      <c r="K129" s="8"/>
      <c r="L129" s="149"/>
    </row>
    <row r="130" spans="1:16" s="59" customFormat="1" ht="20.25" customHeight="1">
      <c r="A130" s="127" t="s">
        <v>109</v>
      </c>
      <c r="B130" s="128" t="s">
        <v>47</v>
      </c>
      <c r="C130" s="130">
        <v>965</v>
      </c>
      <c r="D130" s="96" t="s">
        <v>48</v>
      </c>
      <c r="E130" s="96"/>
      <c r="F130" s="95"/>
      <c r="G130" s="95"/>
      <c r="H130" s="95"/>
      <c r="I130" s="96"/>
      <c r="J130" s="129">
        <f>J131</f>
        <v>115681.29999999999</v>
      </c>
      <c r="K130" s="124">
        <f>K131</f>
        <v>0</v>
      </c>
      <c r="L130" s="152"/>
      <c r="M130" s="122"/>
      <c r="N130" s="123"/>
      <c r="P130" s="168"/>
    </row>
    <row r="131" spans="1:16" s="55" customFormat="1" ht="17.25" customHeight="1">
      <c r="A131" s="98" t="s">
        <v>110</v>
      </c>
      <c r="B131" s="99" t="s">
        <v>51</v>
      </c>
      <c r="C131" s="100">
        <v>965</v>
      </c>
      <c r="D131" s="101" t="s">
        <v>52</v>
      </c>
      <c r="E131" s="100"/>
      <c r="F131" s="100"/>
      <c r="G131" s="100"/>
      <c r="H131" s="100"/>
      <c r="I131" s="102"/>
      <c r="J131" s="102">
        <f>J133+J151+J161+J177+J190</f>
        <v>115681.29999999999</v>
      </c>
      <c r="K131" s="12"/>
      <c r="L131" s="151"/>
      <c r="M131" s="83"/>
      <c r="P131" s="171"/>
    </row>
    <row r="132" spans="1:16" s="46" customFormat="1" ht="17.25" customHeight="1" hidden="1">
      <c r="A132" s="60"/>
      <c r="B132" s="18"/>
      <c r="C132" s="19"/>
      <c r="D132" s="20"/>
      <c r="E132" s="19"/>
      <c r="F132" s="19"/>
      <c r="G132" s="19"/>
      <c r="H132" s="19"/>
      <c r="I132" s="8"/>
      <c r="J132" s="8"/>
      <c r="K132" s="8"/>
      <c r="L132" s="149"/>
      <c r="M132" s="82"/>
      <c r="P132" s="170"/>
    </row>
    <row r="133" spans="1:16" s="46" customFormat="1" ht="25.5" customHeight="1">
      <c r="A133" s="104" t="s">
        <v>191</v>
      </c>
      <c r="B133" s="108" t="s">
        <v>96</v>
      </c>
      <c r="C133" s="105">
        <v>965</v>
      </c>
      <c r="D133" s="106" t="s">
        <v>52</v>
      </c>
      <c r="E133" s="105">
        <v>6000000130</v>
      </c>
      <c r="F133" s="105"/>
      <c r="G133" s="105"/>
      <c r="H133" s="105"/>
      <c r="I133" s="107"/>
      <c r="J133" s="107">
        <f>J134+J141+J144</f>
        <v>38810.99999999999</v>
      </c>
      <c r="K133" s="30"/>
      <c r="L133" s="149"/>
      <c r="M133" s="82"/>
      <c r="N133" s="33"/>
      <c r="P133" s="170"/>
    </row>
    <row r="134" spans="1:16" s="46" customFormat="1" ht="25.5" customHeight="1">
      <c r="A134" s="66" t="s">
        <v>192</v>
      </c>
      <c r="B134" s="160" t="s">
        <v>90</v>
      </c>
      <c r="C134" s="22">
        <v>965</v>
      </c>
      <c r="D134" s="23" t="s">
        <v>52</v>
      </c>
      <c r="E134" s="22">
        <v>6000000131</v>
      </c>
      <c r="F134" s="22"/>
      <c r="G134" s="22"/>
      <c r="H134" s="22"/>
      <c r="I134" s="30"/>
      <c r="J134" s="30">
        <f>J135+J137</f>
        <v>27644.899999999998</v>
      </c>
      <c r="K134" s="30"/>
      <c r="L134" s="149"/>
      <c r="M134" s="82"/>
      <c r="P134" s="170"/>
    </row>
    <row r="135" spans="1:12" ht="17.25" customHeight="1">
      <c r="A135" s="60" t="s">
        <v>193</v>
      </c>
      <c r="B135" s="15" t="s">
        <v>344</v>
      </c>
      <c r="C135" s="16">
        <v>965</v>
      </c>
      <c r="D135" s="23" t="s">
        <v>52</v>
      </c>
      <c r="E135" s="22">
        <v>6000000131</v>
      </c>
      <c r="F135" s="17"/>
      <c r="G135" s="16"/>
      <c r="H135" s="16">
        <v>200</v>
      </c>
      <c r="I135" s="45"/>
      <c r="J135" s="8">
        <f>J136</f>
        <v>27644.899999999998</v>
      </c>
      <c r="K135" s="8"/>
      <c r="L135" s="149"/>
    </row>
    <row r="136" spans="1:16" s="46" customFormat="1" ht="26.25" customHeight="1">
      <c r="A136" s="66" t="s">
        <v>194</v>
      </c>
      <c r="B136" s="15" t="s">
        <v>134</v>
      </c>
      <c r="C136" s="22">
        <v>965</v>
      </c>
      <c r="D136" s="23" t="s">
        <v>52</v>
      </c>
      <c r="E136" s="22">
        <v>6000000131</v>
      </c>
      <c r="F136" s="22"/>
      <c r="G136" s="22"/>
      <c r="H136" s="23" t="s">
        <v>126</v>
      </c>
      <c r="I136" s="8"/>
      <c r="J136" s="8">
        <f>25943+777+235.6+689.3</f>
        <v>27644.899999999998</v>
      </c>
      <c r="K136" s="8"/>
      <c r="L136" s="149"/>
      <c r="M136" s="82">
        <v>7.6</v>
      </c>
      <c r="P136" s="87">
        <v>689.3</v>
      </c>
    </row>
    <row r="137" spans="1:12" ht="17.25" customHeight="1" hidden="1">
      <c r="A137" s="60" t="s">
        <v>366</v>
      </c>
      <c r="B137" s="15" t="s">
        <v>148</v>
      </c>
      <c r="C137" s="16">
        <v>965</v>
      </c>
      <c r="D137" s="23" t="s">
        <v>52</v>
      </c>
      <c r="E137" s="22">
        <v>6000000131</v>
      </c>
      <c r="F137" s="17"/>
      <c r="G137" s="16"/>
      <c r="H137" s="16">
        <v>800</v>
      </c>
      <c r="I137" s="45"/>
      <c r="J137" s="8">
        <f>J138</f>
        <v>0</v>
      </c>
      <c r="K137" s="8"/>
      <c r="L137" s="149"/>
    </row>
    <row r="138" spans="1:16" s="46" customFormat="1" ht="26.25" customHeight="1" hidden="1">
      <c r="A138" s="66" t="s">
        <v>367</v>
      </c>
      <c r="B138" s="15" t="s">
        <v>125</v>
      </c>
      <c r="C138" s="22">
        <v>965</v>
      </c>
      <c r="D138" s="23" t="s">
        <v>52</v>
      </c>
      <c r="E138" s="22">
        <v>6000000131</v>
      </c>
      <c r="F138" s="22"/>
      <c r="G138" s="22"/>
      <c r="H138" s="23" t="s">
        <v>127</v>
      </c>
      <c r="I138" s="8"/>
      <c r="J138" s="8">
        <v>0</v>
      </c>
      <c r="K138" s="8"/>
      <c r="L138" s="149"/>
      <c r="M138" s="82"/>
      <c r="P138" s="87"/>
    </row>
    <row r="139" spans="1:16" s="46" customFormat="1" ht="0.75" customHeight="1" hidden="1">
      <c r="A139" s="66"/>
      <c r="B139" s="38" t="s">
        <v>53</v>
      </c>
      <c r="C139" s="22">
        <v>965</v>
      </c>
      <c r="D139" s="23" t="s">
        <v>52</v>
      </c>
      <c r="E139" s="22">
        <v>6000000130</v>
      </c>
      <c r="F139" s="22"/>
      <c r="G139" s="22"/>
      <c r="H139" s="22"/>
      <c r="I139" s="8"/>
      <c r="J139" s="8">
        <f>J140</f>
        <v>0</v>
      </c>
      <c r="K139" s="8"/>
      <c r="L139" s="149"/>
      <c r="M139" s="82"/>
      <c r="P139" s="170"/>
    </row>
    <row r="140" spans="1:16" s="46" customFormat="1" ht="25.5" hidden="1">
      <c r="A140" s="66"/>
      <c r="B140" s="38" t="s">
        <v>54</v>
      </c>
      <c r="C140" s="22">
        <v>965</v>
      </c>
      <c r="D140" s="23" t="s">
        <v>52</v>
      </c>
      <c r="E140" s="22">
        <v>6000000130</v>
      </c>
      <c r="F140" s="22">
        <v>412</v>
      </c>
      <c r="G140" s="22">
        <v>290</v>
      </c>
      <c r="H140" s="23" t="s">
        <v>55</v>
      </c>
      <c r="I140" s="8"/>
      <c r="J140" s="8">
        <f>9000-9000</f>
        <v>0</v>
      </c>
      <c r="K140" s="8"/>
      <c r="L140" s="149"/>
      <c r="M140" s="82"/>
      <c r="P140" s="170"/>
    </row>
    <row r="141" spans="1:16" s="46" customFormat="1" ht="17.25" customHeight="1">
      <c r="A141" s="66" t="s">
        <v>195</v>
      </c>
      <c r="B141" s="161" t="s">
        <v>56</v>
      </c>
      <c r="C141" s="22">
        <v>965</v>
      </c>
      <c r="D141" s="23" t="s">
        <v>52</v>
      </c>
      <c r="E141" s="22">
        <v>6000000132</v>
      </c>
      <c r="F141" s="22"/>
      <c r="G141" s="22"/>
      <c r="H141" s="22"/>
      <c r="I141" s="30"/>
      <c r="J141" s="30">
        <f>J142</f>
        <v>7243.4</v>
      </c>
      <c r="K141" s="30"/>
      <c r="L141" s="149"/>
      <c r="M141" s="82"/>
      <c r="P141" s="170"/>
    </row>
    <row r="142" spans="1:12" ht="17.25" customHeight="1">
      <c r="A142" s="60" t="s">
        <v>196</v>
      </c>
      <c r="B142" s="15" t="s">
        <v>344</v>
      </c>
      <c r="C142" s="16">
        <v>965</v>
      </c>
      <c r="D142" s="23" t="s">
        <v>52</v>
      </c>
      <c r="E142" s="22">
        <v>6000000132</v>
      </c>
      <c r="F142" s="17"/>
      <c r="G142" s="16"/>
      <c r="H142" s="16">
        <v>200</v>
      </c>
      <c r="I142" s="45"/>
      <c r="J142" s="8">
        <f>J143</f>
        <v>7243.4</v>
      </c>
      <c r="K142" s="8"/>
      <c r="L142" s="149"/>
    </row>
    <row r="143" spans="1:16" s="46" customFormat="1" ht="28.5" customHeight="1">
      <c r="A143" s="66" t="s">
        <v>197</v>
      </c>
      <c r="B143" s="15" t="s">
        <v>134</v>
      </c>
      <c r="C143" s="22">
        <v>965</v>
      </c>
      <c r="D143" s="23" t="s">
        <v>52</v>
      </c>
      <c r="E143" s="22">
        <v>6000000132</v>
      </c>
      <c r="F143" s="22"/>
      <c r="G143" s="22"/>
      <c r="H143" s="23" t="s">
        <v>126</v>
      </c>
      <c r="I143" s="8"/>
      <c r="J143" s="8">
        <f>7000-29.2-40.2+299.4+10+3.4</f>
        <v>7243.4</v>
      </c>
      <c r="K143" s="8"/>
      <c r="L143" s="156"/>
      <c r="M143" s="82"/>
      <c r="P143" s="170" t="s">
        <v>405</v>
      </c>
    </row>
    <row r="144" spans="1:16" s="46" customFormat="1" ht="39.75" customHeight="1">
      <c r="A144" s="66" t="s">
        <v>198</v>
      </c>
      <c r="B144" s="161" t="s">
        <v>91</v>
      </c>
      <c r="C144" s="22">
        <v>965</v>
      </c>
      <c r="D144" s="23" t="s">
        <v>52</v>
      </c>
      <c r="E144" s="22">
        <v>6000000133</v>
      </c>
      <c r="F144" s="22"/>
      <c r="G144" s="22"/>
      <c r="H144" s="22"/>
      <c r="I144" s="30"/>
      <c r="J144" s="30">
        <f>J145</f>
        <v>3922.7</v>
      </c>
      <c r="K144" s="30"/>
      <c r="L144" s="149"/>
      <c r="M144" s="82"/>
      <c r="P144" s="170"/>
    </row>
    <row r="145" spans="1:12" ht="17.25" customHeight="1">
      <c r="A145" s="60" t="s">
        <v>199</v>
      </c>
      <c r="B145" s="15" t="s">
        <v>344</v>
      </c>
      <c r="C145" s="16">
        <v>965</v>
      </c>
      <c r="D145" s="23" t="s">
        <v>52</v>
      </c>
      <c r="E145" s="22">
        <v>6000000133</v>
      </c>
      <c r="F145" s="17"/>
      <c r="G145" s="16"/>
      <c r="H145" s="16">
        <v>200</v>
      </c>
      <c r="I145" s="45"/>
      <c r="J145" s="8">
        <f>J146</f>
        <v>3922.7</v>
      </c>
      <c r="K145" s="8"/>
      <c r="L145" s="149"/>
    </row>
    <row r="146" spans="1:16" s="46" customFormat="1" ht="30" customHeight="1">
      <c r="A146" s="66" t="s">
        <v>200</v>
      </c>
      <c r="B146" s="15" t="s">
        <v>134</v>
      </c>
      <c r="C146" s="22">
        <v>965</v>
      </c>
      <c r="D146" s="23" t="s">
        <v>52</v>
      </c>
      <c r="E146" s="22">
        <v>6000000133</v>
      </c>
      <c r="F146" s="22"/>
      <c r="G146" s="22"/>
      <c r="H146" s="23" t="s">
        <v>126</v>
      </c>
      <c r="I146" s="8"/>
      <c r="J146" s="8">
        <f>3469.6+19+457.1-50+27</f>
        <v>3922.7</v>
      </c>
      <c r="K146" s="8"/>
      <c r="L146" s="149"/>
      <c r="M146" s="82"/>
      <c r="P146" s="170">
        <v>27</v>
      </c>
    </row>
    <row r="147" spans="1:16" s="46" customFormat="1" ht="17.25" customHeight="1" hidden="1">
      <c r="A147" s="66"/>
      <c r="B147" s="38" t="s">
        <v>57</v>
      </c>
      <c r="C147" s="22">
        <v>965</v>
      </c>
      <c r="D147" s="23" t="s">
        <v>52</v>
      </c>
      <c r="E147" s="22">
        <v>6000105</v>
      </c>
      <c r="F147" s="22"/>
      <c r="G147" s="22"/>
      <c r="H147" s="22"/>
      <c r="I147" s="30"/>
      <c r="J147" s="30">
        <f>J148</f>
        <v>0</v>
      </c>
      <c r="K147" s="30"/>
      <c r="L147" s="149"/>
      <c r="M147" s="82"/>
      <c r="P147" s="170"/>
    </row>
    <row r="148" spans="1:16" s="46" customFormat="1" ht="17.25" customHeight="1" hidden="1">
      <c r="A148" s="66"/>
      <c r="B148" s="15" t="s">
        <v>19</v>
      </c>
      <c r="C148" s="22">
        <v>965</v>
      </c>
      <c r="D148" s="23" t="s">
        <v>52</v>
      </c>
      <c r="E148" s="22">
        <v>6000105</v>
      </c>
      <c r="F148" s="22"/>
      <c r="G148" s="22"/>
      <c r="H148" s="22">
        <v>500</v>
      </c>
      <c r="I148" s="8"/>
      <c r="J148" s="8"/>
      <c r="K148" s="8"/>
      <c r="L148" s="149"/>
      <c r="M148" s="82"/>
      <c r="P148" s="170"/>
    </row>
    <row r="149" spans="1:16" s="46" customFormat="1" ht="17.25" customHeight="1" hidden="1">
      <c r="A149" s="66"/>
      <c r="B149" s="38"/>
      <c r="C149" s="22"/>
      <c r="D149" s="23"/>
      <c r="E149" s="22"/>
      <c r="F149" s="22"/>
      <c r="G149" s="22"/>
      <c r="H149" s="22"/>
      <c r="I149" s="8"/>
      <c r="J149" s="8"/>
      <c r="K149" s="8"/>
      <c r="L149" s="149"/>
      <c r="M149" s="82"/>
      <c r="P149" s="170"/>
    </row>
    <row r="150" spans="1:16" s="46" customFormat="1" ht="17.25" customHeight="1" hidden="1">
      <c r="A150" s="66"/>
      <c r="B150" s="38"/>
      <c r="C150" s="22"/>
      <c r="D150" s="23"/>
      <c r="E150" s="22"/>
      <c r="F150" s="22"/>
      <c r="G150" s="22"/>
      <c r="H150" s="22"/>
      <c r="I150" s="8"/>
      <c r="J150" s="8"/>
      <c r="K150" s="8"/>
      <c r="L150" s="149"/>
      <c r="M150" s="82"/>
      <c r="P150" s="170"/>
    </row>
    <row r="151" spans="1:16" s="46" customFormat="1" ht="37.5" customHeight="1">
      <c r="A151" s="104" t="s">
        <v>201</v>
      </c>
      <c r="B151" s="108" t="s">
        <v>97</v>
      </c>
      <c r="C151" s="105">
        <v>965</v>
      </c>
      <c r="D151" s="106" t="s">
        <v>52</v>
      </c>
      <c r="E151" s="105">
        <v>6000000140</v>
      </c>
      <c r="F151" s="105"/>
      <c r="G151" s="105"/>
      <c r="H151" s="105"/>
      <c r="I151" s="107"/>
      <c r="J151" s="107">
        <f>J152+J155+J158</f>
        <v>1061.1999999999998</v>
      </c>
      <c r="K151" s="30"/>
      <c r="L151" s="149"/>
      <c r="M151" s="82"/>
      <c r="P151" s="170"/>
    </row>
    <row r="152" spans="1:16" s="46" customFormat="1" ht="16.5" customHeight="1">
      <c r="A152" s="66" t="s">
        <v>202</v>
      </c>
      <c r="B152" s="161" t="s">
        <v>92</v>
      </c>
      <c r="C152" s="22">
        <v>965</v>
      </c>
      <c r="D152" s="23" t="s">
        <v>52</v>
      </c>
      <c r="E152" s="22">
        <v>6000000141</v>
      </c>
      <c r="F152" s="22"/>
      <c r="G152" s="22"/>
      <c r="H152" s="22"/>
      <c r="I152" s="30"/>
      <c r="J152" s="30">
        <f>J153</f>
        <v>861.1999999999999</v>
      </c>
      <c r="K152" s="30"/>
      <c r="L152" s="149"/>
      <c r="M152" s="82"/>
      <c r="P152" s="170"/>
    </row>
    <row r="153" spans="1:12" ht="17.25" customHeight="1">
      <c r="A153" s="60" t="s">
        <v>203</v>
      </c>
      <c r="B153" s="15" t="s">
        <v>344</v>
      </c>
      <c r="C153" s="16">
        <v>965</v>
      </c>
      <c r="D153" s="23" t="s">
        <v>52</v>
      </c>
      <c r="E153" s="22">
        <v>6000000141</v>
      </c>
      <c r="F153" s="17"/>
      <c r="G153" s="16"/>
      <c r="H153" s="16">
        <v>200</v>
      </c>
      <c r="I153" s="45"/>
      <c r="J153" s="8">
        <f>J154</f>
        <v>861.1999999999999</v>
      </c>
      <c r="K153" s="8"/>
      <c r="L153" s="149"/>
    </row>
    <row r="154" spans="1:16" s="46" customFormat="1" ht="27" customHeight="1">
      <c r="A154" s="66" t="s">
        <v>204</v>
      </c>
      <c r="B154" s="15" t="s">
        <v>134</v>
      </c>
      <c r="C154" s="22">
        <v>965</v>
      </c>
      <c r="D154" s="23" t="s">
        <v>52</v>
      </c>
      <c r="E154" s="22">
        <v>6000000141</v>
      </c>
      <c r="F154" s="22"/>
      <c r="G154" s="22"/>
      <c r="H154" s="23" t="s">
        <v>126</v>
      </c>
      <c r="I154" s="30"/>
      <c r="J154" s="30">
        <f>1000-131.5-7.2-0.1</f>
        <v>861.1999999999999</v>
      </c>
      <c r="K154" s="30"/>
      <c r="L154" s="149"/>
      <c r="M154" s="82">
        <v>-4.9</v>
      </c>
      <c r="O154" s="46">
        <v>-131.5</v>
      </c>
      <c r="P154" s="170">
        <v>-0.1</v>
      </c>
    </row>
    <row r="155" spans="1:16" s="46" customFormat="1" ht="15" customHeight="1" hidden="1">
      <c r="A155" s="66" t="s">
        <v>205</v>
      </c>
      <c r="B155" s="161" t="s">
        <v>93</v>
      </c>
      <c r="C155" s="22">
        <v>965</v>
      </c>
      <c r="D155" s="23" t="s">
        <v>52</v>
      </c>
      <c r="E155" s="22">
        <v>6000000142</v>
      </c>
      <c r="F155" s="22"/>
      <c r="G155" s="22"/>
      <c r="H155" s="22"/>
      <c r="I155" s="30"/>
      <c r="J155" s="30">
        <f>J156</f>
        <v>0</v>
      </c>
      <c r="K155" s="30"/>
      <c r="L155" s="149"/>
      <c r="M155" s="82"/>
      <c r="P155" s="170"/>
    </row>
    <row r="156" spans="1:12" ht="17.25" customHeight="1" hidden="1">
      <c r="A156" s="60" t="s">
        <v>206</v>
      </c>
      <c r="B156" s="15" t="s">
        <v>344</v>
      </c>
      <c r="C156" s="16">
        <v>965</v>
      </c>
      <c r="D156" s="23" t="s">
        <v>52</v>
      </c>
      <c r="E156" s="22">
        <v>6000000142</v>
      </c>
      <c r="F156" s="17"/>
      <c r="G156" s="16"/>
      <c r="H156" s="16">
        <v>200</v>
      </c>
      <c r="I156" s="45"/>
      <c r="J156" s="8">
        <f>J157</f>
        <v>0</v>
      </c>
      <c r="K156" s="8"/>
      <c r="L156" s="149"/>
    </row>
    <row r="157" spans="1:16" s="46" customFormat="1" ht="26.25" customHeight="1" hidden="1">
      <c r="A157" s="66" t="s">
        <v>207</v>
      </c>
      <c r="B157" s="15" t="s">
        <v>134</v>
      </c>
      <c r="C157" s="22">
        <v>965</v>
      </c>
      <c r="D157" s="23" t="s">
        <v>52</v>
      </c>
      <c r="E157" s="22">
        <v>6000000142</v>
      </c>
      <c r="F157" s="22"/>
      <c r="G157" s="22"/>
      <c r="H157" s="23" t="s">
        <v>126</v>
      </c>
      <c r="I157" s="8"/>
      <c r="J157" s="8">
        <f>300-300</f>
        <v>0</v>
      </c>
      <c r="K157" s="8"/>
      <c r="L157" s="149"/>
      <c r="M157" s="82">
        <v>-100</v>
      </c>
      <c r="P157" s="170">
        <v>-300</v>
      </c>
    </row>
    <row r="158" spans="1:16" s="46" customFormat="1" ht="16.5" customHeight="1">
      <c r="A158" s="66" t="s">
        <v>249</v>
      </c>
      <c r="B158" s="161" t="s">
        <v>337</v>
      </c>
      <c r="C158" s="22">
        <v>965</v>
      </c>
      <c r="D158" s="23" t="s">
        <v>52</v>
      </c>
      <c r="E158" s="22">
        <v>6000000143</v>
      </c>
      <c r="F158" s="22"/>
      <c r="G158" s="22"/>
      <c r="H158" s="22"/>
      <c r="I158" s="30"/>
      <c r="J158" s="30">
        <f>J159</f>
        <v>200</v>
      </c>
      <c r="K158" s="30"/>
      <c r="L158" s="149"/>
      <c r="M158" s="82"/>
      <c r="P158" s="170"/>
    </row>
    <row r="159" spans="1:12" ht="17.25" customHeight="1">
      <c r="A159" s="60" t="s">
        <v>250</v>
      </c>
      <c r="B159" s="15" t="s">
        <v>344</v>
      </c>
      <c r="C159" s="16">
        <v>965</v>
      </c>
      <c r="D159" s="23" t="s">
        <v>52</v>
      </c>
      <c r="E159" s="22">
        <v>6000000143</v>
      </c>
      <c r="F159" s="17"/>
      <c r="G159" s="16"/>
      <c r="H159" s="16">
        <v>200</v>
      </c>
      <c r="I159" s="45"/>
      <c r="J159" s="8">
        <f>J160</f>
        <v>200</v>
      </c>
      <c r="K159" s="8"/>
      <c r="L159" s="149"/>
    </row>
    <row r="160" spans="1:16" s="46" customFormat="1" ht="29.25" customHeight="1">
      <c r="A160" s="66" t="s">
        <v>251</v>
      </c>
      <c r="B160" s="15" t="s">
        <v>134</v>
      </c>
      <c r="C160" s="22">
        <v>965</v>
      </c>
      <c r="D160" s="23" t="s">
        <v>52</v>
      </c>
      <c r="E160" s="22">
        <v>6000000143</v>
      </c>
      <c r="F160" s="22"/>
      <c r="G160" s="22"/>
      <c r="H160" s="23" t="s">
        <v>126</v>
      </c>
      <c r="I160" s="8"/>
      <c r="J160" s="8">
        <f>200-100+100</f>
        <v>200</v>
      </c>
      <c r="K160" s="8"/>
      <c r="L160" s="149"/>
      <c r="M160" s="82">
        <v>100</v>
      </c>
      <c r="P160" s="170">
        <v>100</v>
      </c>
    </row>
    <row r="161" spans="1:16" s="46" customFormat="1" ht="18" customHeight="1">
      <c r="A161" s="104" t="s">
        <v>208</v>
      </c>
      <c r="B161" s="108" t="s">
        <v>58</v>
      </c>
      <c r="C161" s="105">
        <v>965</v>
      </c>
      <c r="D161" s="106" t="s">
        <v>52</v>
      </c>
      <c r="E161" s="105">
        <v>6000000150</v>
      </c>
      <c r="F161" s="105"/>
      <c r="G161" s="105"/>
      <c r="H161" s="105"/>
      <c r="I161" s="107"/>
      <c r="J161" s="107">
        <f>J162+J165+J168+J171+J174</f>
        <v>18633.2</v>
      </c>
      <c r="K161" s="30"/>
      <c r="L161" s="149"/>
      <c r="M161" s="82"/>
      <c r="P161" s="170"/>
    </row>
    <row r="162" spans="1:16" s="46" customFormat="1" ht="17.25" customHeight="1">
      <c r="A162" s="66" t="s">
        <v>209</v>
      </c>
      <c r="B162" s="161" t="s">
        <v>326</v>
      </c>
      <c r="C162" s="22">
        <v>965</v>
      </c>
      <c r="D162" s="23" t="s">
        <v>52</v>
      </c>
      <c r="E162" s="22">
        <v>6000000151</v>
      </c>
      <c r="F162" s="22"/>
      <c r="G162" s="22"/>
      <c r="H162" s="22"/>
      <c r="I162" s="30"/>
      <c r="J162" s="30">
        <f>J163</f>
        <v>12348.900000000001</v>
      </c>
      <c r="K162" s="30"/>
      <c r="L162" s="149"/>
      <c r="M162" s="82"/>
      <c r="P162" s="170"/>
    </row>
    <row r="163" spans="1:12" ht="17.25" customHeight="1">
      <c r="A163" s="60" t="s">
        <v>210</v>
      </c>
      <c r="B163" s="15" t="s">
        <v>344</v>
      </c>
      <c r="C163" s="16">
        <v>965</v>
      </c>
      <c r="D163" s="23" t="s">
        <v>52</v>
      </c>
      <c r="E163" s="22">
        <v>6000000151</v>
      </c>
      <c r="F163" s="17"/>
      <c r="G163" s="16"/>
      <c r="H163" s="16">
        <v>200</v>
      </c>
      <c r="I163" s="45"/>
      <c r="J163" s="8">
        <f>J164</f>
        <v>12348.900000000001</v>
      </c>
      <c r="K163" s="8"/>
      <c r="L163" s="149"/>
    </row>
    <row r="164" spans="1:16" s="46" customFormat="1" ht="26.25" customHeight="1">
      <c r="A164" s="66" t="s">
        <v>211</v>
      </c>
      <c r="B164" s="15" t="s">
        <v>134</v>
      </c>
      <c r="C164" s="22">
        <v>965</v>
      </c>
      <c r="D164" s="23" t="s">
        <v>52</v>
      </c>
      <c r="E164" s="22">
        <v>6000000151</v>
      </c>
      <c r="F164" s="22">
        <v>412</v>
      </c>
      <c r="G164" s="22">
        <v>290</v>
      </c>
      <c r="H164" s="23" t="s">
        <v>126</v>
      </c>
      <c r="I164" s="8"/>
      <c r="J164" s="8">
        <f>16600-1529.6-2171.7-11.9-537.9</f>
        <v>12348.900000000001</v>
      </c>
      <c r="K164" s="8"/>
      <c r="L164" s="149"/>
      <c r="M164" s="82"/>
      <c r="O164" s="46">
        <v>-2171.7</v>
      </c>
      <c r="P164" s="170">
        <v>-537.9</v>
      </c>
    </row>
    <row r="165" spans="1:16" s="46" customFormat="1" ht="13.5" customHeight="1">
      <c r="A165" s="60" t="s">
        <v>212</v>
      </c>
      <c r="B165" s="160" t="s">
        <v>83</v>
      </c>
      <c r="C165" s="22">
        <v>965</v>
      </c>
      <c r="D165" s="23" t="s">
        <v>52</v>
      </c>
      <c r="E165" s="22">
        <v>6000000152</v>
      </c>
      <c r="F165" s="22"/>
      <c r="G165" s="22"/>
      <c r="H165" s="22"/>
      <c r="I165" s="30"/>
      <c r="J165" s="30">
        <f>J166</f>
        <v>1794.7</v>
      </c>
      <c r="K165" s="30"/>
      <c r="L165" s="149"/>
      <c r="M165" s="82"/>
      <c r="P165" s="170"/>
    </row>
    <row r="166" spans="1:12" ht="17.25" customHeight="1">
      <c r="A166" s="60" t="s">
        <v>213</v>
      </c>
      <c r="B166" s="15" t="s">
        <v>344</v>
      </c>
      <c r="C166" s="16">
        <v>965</v>
      </c>
      <c r="D166" s="23" t="s">
        <v>52</v>
      </c>
      <c r="E166" s="22">
        <v>6000000152</v>
      </c>
      <c r="F166" s="17"/>
      <c r="G166" s="16"/>
      <c r="H166" s="16">
        <v>200</v>
      </c>
      <c r="I166" s="45"/>
      <c r="J166" s="8">
        <f>J167</f>
        <v>1794.7</v>
      </c>
      <c r="K166" s="8"/>
      <c r="L166" s="149"/>
    </row>
    <row r="167" spans="1:16" s="46" customFormat="1" ht="29.25" customHeight="1">
      <c r="A167" s="79" t="s">
        <v>214</v>
      </c>
      <c r="B167" s="15" t="s">
        <v>134</v>
      </c>
      <c r="C167" s="22">
        <v>965</v>
      </c>
      <c r="D167" s="23" t="s">
        <v>52</v>
      </c>
      <c r="E167" s="22">
        <v>6000000152</v>
      </c>
      <c r="F167" s="22"/>
      <c r="G167" s="22"/>
      <c r="H167" s="23" t="s">
        <v>126</v>
      </c>
      <c r="I167" s="8"/>
      <c r="J167" s="8">
        <f>3000-1205.3</f>
        <v>1794.7</v>
      </c>
      <c r="K167" s="8"/>
      <c r="L167" s="149"/>
      <c r="M167" s="82"/>
      <c r="P167" s="170"/>
    </row>
    <row r="168" spans="1:16" s="46" customFormat="1" ht="13.5" customHeight="1">
      <c r="A168" s="60" t="s">
        <v>215</v>
      </c>
      <c r="B168" s="160" t="s">
        <v>364</v>
      </c>
      <c r="C168" s="22">
        <v>965</v>
      </c>
      <c r="D168" s="23" t="s">
        <v>52</v>
      </c>
      <c r="E168" s="22">
        <v>6000000153</v>
      </c>
      <c r="F168" s="22"/>
      <c r="G168" s="22"/>
      <c r="H168" s="22"/>
      <c r="I168" s="30"/>
      <c r="J168" s="30">
        <f>J169</f>
        <v>3258.6</v>
      </c>
      <c r="K168" s="30"/>
      <c r="L168" s="149"/>
      <c r="M168" s="82"/>
      <c r="P168" s="170"/>
    </row>
    <row r="169" spans="1:12" ht="17.25" customHeight="1">
      <c r="A169" s="60" t="s">
        <v>216</v>
      </c>
      <c r="B169" s="15" t="s">
        <v>344</v>
      </c>
      <c r="C169" s="16">
        <v>965</v>
      </c>
      <c r="D169" s="23" t="s">
        <v>52</v>
      </c>
      <c r="E169" s="22">
        <v>6000000153</v>
      </c>
      <c r="F169" s="17"/>
      <c r="G169" s="16"/>
      <c r="H169" s="16">
        <v>200</v>
      </c>
      <c r="I169" s="45"/>
      <c r="J169" s="8">
        <f>J170</f>
        <v>3258.6</v>
      </c>
      <c r="K169" s="8"/>
      <c r="L169" s="149"/>
    </row>
    <row r="170" spans="1:16" s="46" customFormat="1" ht="29.25" customHeight="1">
      <c r="A170" s="79" t="s">
        <v>217</v>
      </c>
      <c r="B170" s="15" t="s">
        <v>134</v>
      </c>
      <c r="C170" s="22">
        <v>965</v>
      </c>
      <c r="D170" s="23" t="s">
        <v>52</v>
      </c>
      <c r="E170" s="22">
        <v>6000000153</v>
      </c>
      <c r="F170" s="22"/>
      <c r="G170" s="22"/>
      <c r="H170" s="23" t="s">
        <v>126</v>
      </c>
      <c r="I170" s="8"/>
      <c r="J170" s="8">
        <f>3500-241.4</f>
        <v>3258.6</v>
      </c>
      <c r="K170" s="8"/>
      <c r="L170" s="149"/>
      <c r="M170" s="82"/>
      <c r="O170" s="46">
        <v>-241.4</v>
      </c>
      <c r="P170" s="170"/>
    </row>
    <row r="171" spans="1:16" s="46" customFormat="1" ht="42" customHeight="1">
      <c r="A171" s="60" t="s">
        <v>254</v>
      </c>
      <c r="B171" s="160" t="s">
        <v>327</v>
      </c>
      <c r="C171" s="22">
        <v>965</v>
      </c>
      <c r="D171" s="23" t="s">
        <v>52</v>
      </c>
      <c r="E171" s="22">
        <v>6000000154</v>
      </c>
      <c r="F171" s="22"/>
      <c r="G171" s="22"/>
      <c r="H171" s="22"/>
      <c r="I171" s="30"/>
      <c r="J171" s="30">
        <f>J172</f>
        <v>1131</v>
      </c>
      <c r="K171" s="30"/>
      <c r="L171" s="149"/>
      <c r="M171" s="82"/>
      <c r="P171" s="170"/>
    </row>
    <row r="172" spans="1:12" ht="17.25" customHeight="1">
      <c r="A172" s="60" t="s">
        <v>255</v>
      </c>
      <c r="B172" s="15" t="s">
        <v>344</v>
      </c>
      <c r="C172" s="16">
        <v>965</v>
      </c>
      <c r="D172" s="23" t="s">
        <v>52</v>
      </c>
      <c r="E172" s="22">
        <v>6000000154</v>
      </c>
      <c r="F172" s="17"/>
      <c r="G172" s="16"/>
      <c r="H172" s="16">
        <v>200</v>
      </c>
      <c r="I172" s="45"/>
      <c r="J172" s="8">
        <f>J173</f>
        <v>1131</v>
      </c>
      <c r="K172" s="8"/>
      <c r="L172" s="149"/>
    </row>
    <row r="173" spans="1:16" s="46" customFormat="1" ht="28.5" customHeight="1">
      <c r="A173" s="79" t="s">
        <v>256</v>
      </c>
      <c r="B173" s="15" t="s">
        <v>134</v>
      </c>
      <c r="C173" s="22">
        <v>965</v>
      </c>
      <c r="D173" s="23" t="s">
        <v>52</v>
      </c>
      <c r="E173" s="22">
        <v>6000000154</v>
      </c>
      <c r="F173" s="22"/>
      <c r="G173" s="22"/>
      <c r="H173" s="23" t="s">
        <v>126</v>
      </c>
      <c r="I173" s="8"/>
      <c r="J173" s="8">
        <f>1000+131</f>
        <v>1131</v>
      </c>
      <c r="K173" s="8"/>
      <c r="L173" s="149"/>
      <c r="M173" s="82"/>
      <c r="P173" s="170"/>
    </row>
    <row r="174" spans="1:16" s="46" customFormat="1" ht="28.5" customHeight="1">
      <c r="A174" s="60" t="s">
        <v>352</v>
      </c>
      <c r="B174" s="162" t="s">
        <v>351</v>
      </c>
      <c r="C174" s="16">
        <v>965</v>
      </c>
      <c r="D174" s="23" t="s">
        <v>52</v>
      </c>
      <c r="E174" s="22">
        <v>6000000155</v>
      </c>
      <c r="F174" s="22"/>
      <c r="G174" s="22"/>
      <c r="H174" s="23"/>
      <c r="I174" s="8"/>
      <c r="J174" s="8">
        <f>J175</f>
        <v>100</v>
      </c>
      <c r="K174" s="8"/>
      <c r="L174" s="149"/>
      <c r="M174" s="82"/>
      <c r="P174" s="170"/>
    </row>
    <row r="175" spans="1:16" s="46" customFormat="1" ht="28.5" customHeight="1">
      <c r="A175" s="60" t="s">
        <v>349</v>
      </c>
      <c r="B175" s="15" t="s">
        <v>344</v>
      </c>
      <c r="C175" s="16">
        <v>965</v>
      </c>
      <c r="D175" s="23" t="s">
        <v>52</v>
      </c>
      <c r="E175" s="22">
        <v>6000000155</v>
      </c>
      <c r="F175" s="17"/>
      <c r="G175" s="16"/>
      <c r="H175" s="16">
        <v>200</v>
      </c>
      <c r="I175" s="8"/>
      <c r="J175" s="8">
        <f>J176</f>
        <v>100</v>
      </c>
      <c r="K175" s="8"/>
      <c r="L175" s="149"/>
      <c r="M175" s="82"/>
      <c r="P175" s="170"/>
    </row>
    <row r="176" spans="1:16" s="46" customFormat="1" ht="28.5" customHeight="1">
      <c r="A176" s="79" t="s">
        <v>350</v>
      </c>
      <c r="B176" s="15" t="s">
        <v>134</v>
      </c>
      <c r="C176" s="22">
        <v>965</v>
      </c>
      <c r="D176" s="23" t="s">
        <v>52</v>
      </c>
      <c r="E176" s="22">
        <v>6000000155</v>
      </c>
      <c r="F176" s="22"/>
      <c r="G176" s="22"/>
      <c r="H176" s="23" t="s">
        <v>126</v>
      </c>
      <c r="I176" s="8"/>
      <c r="J176" s="8">
        <v>100</v>
      </c>
      <c r="K176" s="8"/>
      <c r="L176" s="149"/>
      <c r="M176" s="82"/>
      <c r="P176" s="170">
        <v>100</v>
      </c>
    </row>
    <row r="177" spans="1:16" s="46" customFormat="1" ht="20.25" customHeight="1">
      <c r="A177" s="104" t="s">
        <v>218</v>
      </c>
      <c r="B177" s="108" t="s">
        <v>98</v>
      </c>
      <c r="C177" s="105">
        <v>965</v>
      </c>
      <c r="D177" s="106" t="s">
        <v>52</v>
      </c>
      <c r="E177" s="105">
        <v>6000000160</v>
      </c>
      <c r="F177" s="105"/>
      <c r="G177" s="105"/>
      <c r="H177" s="105"/>
      <c r="I177" s="107"/>
      <c r="J177" s="107">
        <f>J179+J184+J187</f>
        <v>56873.00000000001</v>
      </c>
      <c r="K177" s="30"/>
      <c r="L177" s="149"/>
      <c r="M177" s="82"/>
      <c r="P177" s="170"/>
    </row>
    <row r="178" spans="1:16" s="46" customFormat="1" ht="16.5" customHeight="1" hidden="1">
      <c r="A178" s="66"/>
      <c r="B178" s="38"/>
      <c r="C178" s="22"/>
      <c r="D178" s="23" t="s">
        <v>52</v>
      </c>
      <c r="E178" s="22">
        <v>6000400</v>
      </c>
      <c r="F178" s="22"/>
      <c r="G178" s="22"/>
      <c r="H178" s="22"/>
      <c r="I178" s="8"/>
      <c r="J178" s="8"/>
      <c r="K178" s="8"/>
      <c r="L178" s="149"/>
      <c r="M178" s="82"/>
      <c r="P178" s="170"/>
    </row>
    <row r="179" spans="1:16" s="46" customFormat="1" ht="27" customHeight="1">
      <c r="A179" s="66" t="s">
        <v>219</v>
      </c>
      <c r="B179" s="161" t="s">
        <v>94</v>
      </c>
      <c r="C179" s="22">
        <v>965</v>
      </c>
      <c r="D179" s="23" t="s">
        <v>52</v>
      </c>
      <c r="E179" s="22">
        <v>6000000161</v>
      </c>
      <c r="F179" s="22"/>
      <c r="G179" s="22"/>
      <c r="H179" s="22"/>
      <c r="I179" s="8"/>
      <c r="J179" s="8">
        <f>J180+J182</f>
        <v>52872.700000000004</v>
      </c>
      <c r="K179" s="8"/>
      <c r="L179" s="149"/>
      <c r="M179" s="82"/>
      <c r="P179" s="170"/>
    </row>
    <row r="180" spans="1:12" ht="17.25" customHeight="1">
      <c r="A180" s="60" t="s">
        <v>220</v>
      </c>
      <c r="B180" s="15" t="s">
        <v>344</v>
      </c>
      <c r="C180" s="16">
        <v>965</v>
      </c>
      <c r="D180" s="23" t="s">
        <v>52</v>
      </c>
      <c r="E180" s="22">
        <v>6000000161</v>
      </c>
      <c r="F180" s="17"/>
      <c r="G180" s="16"/>
      <c r="H180" s="16">
        <v>200</v>
      </c>
      <c r="I180" s="45"/>
      <c r="J180" s="8">
        <f>J181</f>
        <v>52872.700000000004</v>
      </c>
      <c r="K180" s="8"/>
      <c r="L180" s="149"/>
    </row>
    <row r="181" spans="1:16" s="46" customFormat="1" ht="25.5">
      <c r="A181" s="66" t="s">
        <v>221</v>
      </c>
      <c r="B181" s="15" t="s">
        <v>134</v>
      </c>
      <c r="C181" s="22">
        <v>965</v>
      </c>
      <c r="D181" s="23" t="s">
        <v>52</v>
      </c>
      <c r="E181" s="22">
        <v>6000000161</v>
      </c>
      <c r="F181" s="22"/>
      <c r="G181" s="22"/>
      <c r="H181" s="23" t="s">
        <v>126</v>
      </c>
      <c r="I181" s="8"/>
      <c r="J181" s="8">
        <f>52375.4+1341.9-455.4+6.9-100+763.8-852.9-131.7+586.6+3.7-665.6</f>
        <v>52872.700000000004</v>
      </c>
      <c r="K181" s="8"/>
      <c r="L181" s="149"/>
      <c r="M181" s="82">
        <v>-2.7</v>
      </c>
      <c r="O181" s="46">
        <v>-455.4</v>
      </c>
      <c r="P181" s="170">
        <v>-665.6</v>
      </c>
    </row>
    <row r="182" spans="1:12" ht="17.25" customHeight="1" hidden="1">
      <c r="A182" s="60" t="s">
        <v>368</v>
      </c>
      <c r="B182" s="15" t="s">
        <v>148</v>
      </c>
      <c r="C182" s="16">
        <v>965</v>
      </c>
      <c r="D182" s="23" t="s">
        <v>52</v>
      </c>
      <c r="E182" s="22">
        <v>6000000161</v>
      </c>
      <c r="F182" s="17"/>
      <c r="G182" s="16"/>
      <c r="H182" s="16">
        <v>800</v>
      </c>
      <c r="I182" s="45"/>
      <c r="J182" s="8">
        <f>J183</f>
        <v>0</v>
      </c>
      <c r="K182" s="8"/>
      <c r="L182" s="149"/>
    </row>
    <row r="183" spans="1:16" s="46" customFormat="1" ht="26.25" customHeight="1" hidden="1">
      <c r="A183" s="66" t="s">
        <v>369</v>
      </c>
      <c r="B183" s="15" t="s">
        <v>125</v>
      </c>
      <c r="C183" s="22">
        <v>965</v>
      </c>
      <c r="D183" s="23" t="s">
        <v>52</v>
      </c>
      <c r="E183" s="22">
        <v>6000000161</v>
      </c>
      <c r="F183" s="22"/>
      <c r="G183" s="22"/>
      <c r="H183" s="23" t="s">
        <v>127</v>
      </c>
      <c r="I183" s="8"/>
      <c r="J183" s="8">
        <v>0</v>
      </c>
      <c r="K183" s="8"/>
      <c r="L183" s="149"/>
      <c r="M183" s="82"/>
      <c r="P183" s="87"/>
    </row>
    <row r="184" spans="1:16" s="46" customFormat="1" ht="16.5" customHeight="1">
      <c r="A184" s="66" t="s">
        <v>222</v>
      </c>
      <c r="B184" s="161" t="s">
        <v>100</v>
      </c>
      <c r="C184" s="22">
        <v>965</v>
      </c>
      <c r="D184" s="23" t="s">
        <v>52</v>
      </c>
      <c r="E184" s="22">
        <v>6000000162</v>
      </c>
      <c r="F184" s="22"/>
      <c r="G184" s="22"/>
      <c r="H184" s="22"/>
      <c r="I184" s="8"/>
      <c r="J184" s="8">
        <f>J185</f>
        <v>3737.8</v>
      </c>
      <c r="K184" s="8"/>
      <c r="L184" s="149"/>
      <c r="M184" s="82"/>
      <c r="P184" s="170"/>
    </row>
    <row r="185" spans="1:12" ht="17.25" customHeight="1">
      <c r="A185" s="60" t="s">
        <v>223</v>
      </c>
      <c r="B185" s="15" t="s">
        <v>344</v>
      </c>
      <c r="C185" s="16">
        <v>965</v>
      </c>
      <c r="D185" s="23" t="s">
        <v>52</v>
      </c>
      <c r="E185" s="22">
        <v>6000000162</v>
      </c>
      <c r="F185" s="17"/>
      <c r="G185" s="16"/>
      <c r="H185" s="16">
        <v>200</v>
      </c>
      <c r="I185" s="45"/>
      <c r="J185" s="8">
        <f>J186</f>
        <v>3737.8</v>
      </c>
      <c r="K185" s="8"/>
      <c r="L185" s="149"/>
    </row>
    <row r="186" spans="1:16" s="46" customFormat="1" ht="29.25" customHeight="1">
      <c r="A186" s="66" t="s">
        <v>224</v>
      </c>
      <c r="B186" s="15" t="s">
        <v>134</v>
      </c>
      <c r="C186" s="22">
        <v>965</v>
      </c>
      <c r="D186" s="23" t="s">
        <v>52</v>
      </c>
      <c r="E186" s="22">
        <v>6000000162</v>
      </c>
      <c r="F186" s="22"/>
      <c r="G186" s="22"/>
      <c r="H186" s="23" t="s">
        <v>126</v>
      </c>
      <c r="I186" s="8"/>
      <c r="J186" s="8">
        <f>3750-12.2</f>
        <v>3737.8</v>
      </c>
      <c r="K186" s="8"/>
      <c r="L186" s="149"/>
      <c r="M186" s="82"/>
      <c r="P186" s="170"/>
    </row>
    <row r="187" spans="1:16" s="46" customFormat="1" ht="27" customHeight="1">
      <c r="A187" s="66" t="s">
        <v>269</v>
      </c>
      <c r="B187" s="161" t="s">
        <v>106</v>
      </c>
      <c r="C187" s="22">
        <v>965</v>
      </c>
      <c r="D187" s="23" t="s">
        <v>52</v>
      </c>
      <c r="E187" s="22">
        <v>6000000163</v>
      </c>
      <c r="F187" s="22"/>
      <c r="G187" s="22"/>
      <c r="H187" s="22"/>
      <c r="I187" s="8"/>
      <c r="J187" s="8">
        <f>J189</f>
        <v>262.5</v>
      </c>
      <c r="K187" s="8"/>
      <c r="L187" s="149"/>
      <c r="M187" s="82"/>
      <c r="P187" s="170"/>
    </row>
    <row r="188" spans="1:12" ht="17.25" customHeight="1">
      <c r="A188" s="60" t="s">
        <v>270</v>
      </c>
      <c r="B188" s="15" t="s">
        <v>344</v>
      </c>
      <c r="C188" s="16">
        <v>965</v>
      </c>
      <c r="D188" s="23" t="s">
        <v>52</v>
      </c>
      <c r="E188" s="22">
        <v>6000000163</v>
      </c>
      <c r="F188" s="17"/>
      <c r="G188" s="16"/>
      <c r="H188" s="16">
        <v>200</v>
      </c>
      <c r="I188" s="45"/>
      <c r="J188" s="8">
        <f>J189</f>
        <v>262.5</v>
      </c>
      <c r="K188" s="8"/>
      <c r="L188" s="149"/>
    </row>
    <row r="189" spans="1:16" s="46" customFormat="1" ht="25.5">
      <c r="A189" s="66" t="s">
        <v>286</v>
      </c>
      <c r="B189" s="15" t="s">
        <v>134</v>
      </c>
      <c r="C189" s="22">
        <v>965</v>
      </c>
      <c r="D189" s="23" t="s">
        <v>52</v>
      </c>
      <c r="E189" s="22">
        <v>6000000163</v>
      </c>
      <c r="F189" s="22"/>
      <c r="G189" s="22"/>
      <c r="H189" s="22">
        <v>240</v>
      </c>
      <c r="I189" s="8"/>
      <c r="J189" s="8">
        <f>500-237.5</f>
        <v>262.5</v>
      </c>
      <c r="K189" s="8"/>
      <c r="L189" s="149"/>
      <c r="M189" s="82"/>
      <c r="P189" s="170"/>
    </row>
    <row r="190" spans="1:12" ht="25.5">
      <c r="A190" s="104" t="s">
        <v>225</v>
      </c>
      <c r="B190" s="108" t="s">
        <v>101</v>
      </c>
      <c r="C190" s="105">
        <v>965</v>
      </c>
      <c r="D190" s="106" t="s">
        <v>52</v>
      </c>
      <c r="E190" s="105">
        <v>6000000501</v>
      </c>
      <c r="F190" s="105"/>
      <c r="G190" s="105"/>
      <c r="H190" s="105"/>
      <c r="I190" s="131"/>
      <c r="J190" s="107">
        <f>J191</f>
        <v>302.9</v>
      </c>
      <c r="K190" s="14"/>
      <c r="L190" s="149"/>
    </row>
    <row r="191" spans="1:12" ht="17.25" customHeight="1">
      <c r="A191" s="60" t="s">
        <v>226</v>
      </c>
      <c r="B191" s="15" t="s">
        <v>344</v>
      </c>
      <c r="C191" s="16">
        <v>965</v>
      </c>
      <c r="D191" s="23" t="s">
        <v>52</v>
      </c>
      <c r="E191" s="22">
        <v>6000000501</v>
      </c>
      <c r="F191" s="17"/>
      <c r="G191" s="16"/>
      <c r="H191" s="16">
        <v>200</v>
      </c>
      <c r="I191" s="45"/>
      <c r="J191" s="8">
        <f>J192</f>
        <v>302.9</v>
      </c>
      <c r="K191" s="8"/>
      <c r="L191" s="149"/>
    </row>
    <row r="192" spans="1:16" ht="31.5" customHeight="1">
      <c r="A192" s="66" t="s">
        <v>227</v>
      </c>
      <c r="B192" s="15" t="s">
        <v>134</v>
      </c>
      <c r="C192" s="22">
        <v>965</v>
      </c>
      <c r="D192" s="23" t="s">
        <v>52</v>
      </c>
      <c r="E192" s="22">
        <v>6000000501</v>
      </c>
      <c r="F192" s="22">
        <v>412</v>
      </c>
      <c r="G192" s="22">
        <v>290</v>
      </c>
      <c r="H192" s="23" t="s">
        <v>126</v>
      </c>
      <c r="I192" s="47"/>
      <c r="J192" s="8">
        <f>328.4-25.5</f>
        <v>302.9</v>
      </c>
      <c r="K192" s="8"/>
      <c r="L192" s="149"/>
      <c r="P192" s="54">
        <v>-25.5</v>
      </c>
    </row>
    <row r="193" spans="1:16" s="61" customFormat="1" ht="17.25" customHeight="1" hidden="1">
      <c r="A193" s="132" t="s">
        <v>111</v>
      </c>
      <c r="B193" s="94" t="s">
        <v>271</v>
      </c>
      <c r="C193" s="95">
        <v>965</v>
      </c>
      <c r="D193" s="96" t="s">
        <v>272</v>
      </c>
      <c r="E193" s="95"/>
      <c r="F193" s="95"/>
      <c r="G193" s="95"/>
      <c r="H193" s="95"/>
      <c r="I193" s="133"/>
      <c r="J193" s="97">
        <f>J194</f>
        <v>0</v>
      </c>
      <c r="K193" s="62">
        <f>K194</f>
        <v>0</v>
      </c>
      <c r="L193" s="153"/>
      <c r="M193" s="84"/>
      <c r="P193" s="172"/>
    </row>
    <row r="194" spans="1:16" s="48" customFormat="1" ht="26.25" customHeight="1" hidden="1">
      <c r="A194" s="103" t="s">
        <v>228</v>
      </c>
      <c r="B194" s="99" t="s">
        <v>274</v>
      </c>
      <c r="C194" s="100">
        <v>965</v>
      </c>
      <c r="D194" s="101" t="s">
        <v>273</v>
      </c>
      <c r="E194" s="100"/>
      <c r="F194" s="100"/>
      <c r="G194" s="100"/>
      <c r="H194" s="100"/>
      <c r="I194" s="116"/>
      <c r="J194" s="116">
        <f>J195</f>
        <v>0</v>
      </c>
      <c r="K194" s="65"/>
      <c r="L194" s="154"/>
      <c r="M194" s="85"/>
      <c r="P194" s="169"/>
    </row>
    <row r="195" spans="1:13" ht="28.5" customHeight="1" hidden="1">
      <c r="A195" s="111" t="s">
        <v>229</v>
      </c>
      <c r="B195" s="108" t="s">
        <v>275</v>
      </c>
      <c r="C195" s="105">
        <v>965</v>
      </c>
      <c r="D195" s="106" t="s">
        <v>273</v>
      </c>
      <c r="E195" s="105">
        <v>4100000171</v>
      </c>
      <c r="F195" s="105"/>
      <c r="G195" s="105"/>
      <c r="H195" s="105"/>
      <c r="I195" s="107"/>
      <c r="J195" s="107">
        <f>J196</f>
        <v>0</v>
      </c>
      <c r="K195" s="63"/>
      <c r="L195" s="155"/>
      <c r="M195" s="86"/>
    </row>
    <row r="196" spans="1:12" ht="17.25" customHeight="1" hidden="1">
      <c r="A196" s="60" t="s">
        <v>230</v>
      </c>
      <c r="B196" s="15" t="s">
        <v>133</v>
      </c>
      <c r="C196" s="16">
        <v>965</v>
      </c>
      <c r="D196" s="23" t="s">
        <v>273</v>
      </c>
      <c r="E196" s="22">
        <v>4100000171</v>
      </c>
      <c r="F196" s="17"/>
      <c r="G196" s="16"/>
      <c r="H196" s="16">
        <v>200</v>
      </c>
      <c r="I196" s="45"/>
      <c r="J196" s="8">
        <f>J197</f>
        <v>0</v>
      </c>
      <c r="K196" s="8"/>
      <c r="L196" s="149"/>
    </row>
    <row r="197" spans="1:13" ht="29.25" customHeight="1" hidden="1">
      <c r="A197" s="73" t="s">
        <v>231</v>
      </c>
      <c r="B197" s="15" t="s">
        <v>134</v>
      </c>
      <c r="C197" s="22">
        <v>965</v>
      </c>
      <c r="D197" s="23" t="s">
        <v>273</v>
      </c>
      <c r="E197" s="22">
        <v>4100000171</v>
      </c>
      <c r="F197" s="22">
        <v>447</v>
      </c>
      <c r="G197" s="22">
        <v>290</v>
      </c>
      <c r="H197" s="23" t="s">
        <v>126</v>
      </c>
      <c r="I197" s="45"/>
      <c r="J197" s="8">
        <v>0</v>
      </c>
      <c r="K197" s="64"/>
      <c r="L197" s="155"/>
      <c r="M197" s="86"/>
    </row>
    <row r="198" spans="1:16" s="61" customFormat="1" ht="17.25" customHeight="1">
      <c r="A198" s="132" t="s">
        <v>111</v>
      </c>
      <c r="B198" s="94" t="s">
        <v>154</v>
      </c>
      <c r="C198" s="95">
        <v>965</v>
      </c>
      <c r="D198" s="96" t="s">
        <v>155</v>
      </c>
      <c r="E198" s="95"/>
      <c r="F198" s="95"/>
      <c r="G198" s="95"/>
      <c r="H198" s="95"/>
      <c r="I198" s="133"/>
      <c r="J198" s="97">
        <f>J199+J203+J209</f>
        <v>3979.4000000000005</v>
      </c>
      <c r="K198" s="62">
        <f>K199</f>
        <v>0</v>
      </c>
      <c r="L198" s="153"/>
      <c r="M198" s="84"/>
      <c r="P198" s="172"/>
    </row>
    <row r="199" spans="1:16" s="48" customFormat="1" ht="26.25" customHeight="1">
      <c r="A199" s="103" t="s">
        <v>228</v>
      </c>
      <c r="B199" s="99" t="s">
        <v>104</v>
      </c>
      <c r="C199" s="100">
        <v>965</v>
      </c>
      <c r="D199" s="101" t="s">
        <v>103</v>
      </c>
      <c r="E199" s="100"/>
      <c r="F199" s="100"/>
      <c r="G199" s="100"/>
      <c r="H199" s="100"/>
      <c r="I199" s="116"/>
      <c r="J199" s="116">
        <f>J200</f>
        <v>100</v>
      </c>
      <c r="K199" s="65"/>
      <c r="L199" s="154"/>
      <c r="M199" s="85"/>
      <c r="P199" s="169"/>
    </row>
    <row r="200" spans="1:13" ht="44.25" customHeight="1">
      <c r="A200" s="111" t="s">
        <v>229</v>
      </c>
      <c r="B200" s="108" t="s">
        <v>359</v>
      </c>
      <c r="C200" s="105">
        <v>965</v>
      </c>
      <c r="D200" s="106" t="s">
        <v>103</v>
      </c>
      <c r="E200" s="105">
        <v>4280000181</v>
      </c>
      <c r="F200" s="105"/>
      <c r="G200" s="105"/>
      <c r="H200" s="105"/>
      <c r="I200" s="107"/>
      <c r="J200" s="107">
        <f>J201</f>
        <v>100</v>
      </c>
      <c r="K200" s="63"/>
      <c r="L200" s="155"/>
      <c r="M200" s="86"/>
    </row>
    <row r="201" spans="1:12" ht="17.25" customHeight="1">
      <c r="A201" s="60" t="s">
        <v>230</v>
      </c>
      <c r="B201" s="15" t="s">
        <v>344</v>
      </c>
      <c r="C201" s="16">
        <v>965</v>
      </c>
      <c r="D201" s="23" t="s">
        <v>103</v>
      </c>
      <c r="E201" s="22">
        <v>4280000181</v>
      </c>
      <c r="F201" s="17"/>
      <c r="G201" s="16"/>
      <c r="H201" s="16">
        <v>200</v>
      </c>
      <c r="I201" s="45"/>
      <c r="J201" s="8">
        <f>J202</f>
        <v>100</v>
      </c>
      <c r="K201" s="8"/>
      <c r="L201" s="149"/>
    </row>
    <row r="202" spans="1:13" ht="29.25" customHeight="1">
      <c r="A202" s="73" t="s">
        <v>231</v>
      </c>
      <c r="B202" s="15" t="s">
        <v>134</v>
      </c>
      <c r="C202" s="22">
        <v>965</v>
      </c>
      <c r="D202" s="23" t="s">
        <v>103</v>
      </c>
      <c r="E202" s="22">
        <v>4280000181</v>
      </c>
      <c r="F202" s="22">
        <v>447</v>
      </c>
      <c r="G202" s="22">
        <v>290</v>
      </c>
      <c r="H202" s="23" t="s">
        <v>126</v>
      </c>
      <c r="I202" s="45"/>
      <c r="J202" s="141">
        <f>200-100</f>
        <v>100</v>
      </c>
      <c r="K202" s="64"/>
      <c r="L202" s="155"/>
      <c r="M202" s="86">
        <v>-100</v>
      </c>
    </row>
    <row r="203" spans="1:16" s="48" customFormat="1" ht="13.5" customHeight="1" hidden="1">
      <c r="A203" s="103" t="s">
        <v>276</v>
      </c>
      <c r="B203" s="99" t="s">
        <v>328</v>
      </c>
      <c r="C203" s="100">
        <v>965</v>
      </c>
      <c r="D203" s="101" t="s">
        <v>59</v>
      </c>
      <c r="E203" s="100"/>
      <c r="F203" s="100"/>
      <c r="G203" s="100"/>
      <c r="H203" s="100"/>
      <c r="I203" s="116"/>
      <c r="J203" s="116">
        <f>J204</f>
        <v>0</v>
      </c>
      <c r="K203" s="65"/>
      <c r="L203" s="154"/>
      <c r="M203" s="85"/>
      <c r="P203" s="169"/>
    </row>
    <row r="204" spans="1:13" ht="42.75" customHeight="1" hidden="1">
      <c r="A204" s="109" t="s">
        <v>277</v>
      </c>
      <c r="B204" s="108" t="s">
        <v>253</v>
      </c>
      <c r="C204" s="105">
        <v>965</v>
      </c>
      <c r="D204" s="106" t="s">
        <v>59</v>
      </c>
      <c r="E204" s="105">
        <v>4310000191</v>
      </c>
      <c r="F204" s="105"/>
      <c r="G204" s="105"/>
      <c r="H204" s="105"/>
      <c r="I204" s="107"/>
      <c r="J204" s="107">
        <f>J205</f>
        <v>0</v>
      </c>
      <c r="K204" s="63"/>
      <c r="L204" s="155"/>
      <c r="M204" s="86"/>
    </row>
    <row r="205" spans="1:12" ht="17.25" customHeight="1" hidden="1">
      <c r="A205" s="60" t="s">
        <v>278</v>
      </c>
      <c r="B205" s="15" t="s">
        <v>344</v>
      </c>
      <c r="C205" s="16">
        <v>965</v>
      </c>
      <c r="D205" s="23" t="s">
        <v>59</v>
      </c>
      <c r="E205" s="22">
        <v>4310000191</v>
      </c>
      <c r="F205" s="17"/>
      <c r="G205" s="16"/>
      <c r="H205" s="16">
        <v>200</v>
      </c>
      <c r="I205" s="45"/>
      <c r="J205" s="8">
        <f>J206</f>
        <v>0</v>
      </c>
      <c r="K205" s="8"/>
      <c r="L205" s="149"/>
    </row>
    <row r="206" spans="1:13" ht="26.25" customHeight="1" hidden="1">
      <c r="A206" s="73" t="s">
        <v>279</v>
      </c>
      <c r="B206" s="15" t="s">
        <v>134</v>
      </c>
      <c r="C206" s="22">
        <v>965</v>
      </c>
      <c r="D206" s="23" t="s">
        <v>59</v>
      </c>
      <c r="E206" s="22">
        <v>4310000191</v>
      </c>
      <c r="F206" s="22">
        <v>447</v>
      </c>
      <c r="G206" s="22">
        <v>290</v>
      </c>
      <c r="H206" s="23" t="s">
        <v>126</v>
      </c>
      <c r="I206" s="45"/>
      <c r="J206" s="141">
        <v>0</v>
      </c>
      <c r="K206" s="64"/>
      <c r="L206" s="155"/>
      <c r="M206" s="86"/>
    </row>
    <row r="207" spans="1:13" ht="42.75" customHeight="1" hidden="1">
      <c r="A207" s="73"/>
      <c r="B207" s="15" t="s">
        <v>71</v>
      </c>
      <c r="C207" s="22">
        <v>965</v>
      </c>
      <c r="D207" s="23" t="s">
        <v>59</v>
      </c>
      <c r="E207" s="22">
        <v>4310500</v>
      </c>
      <c r="F207" s="22"/>
      <c r="G207" s="22"/>
      <c r="H207" s="22"/>
      <c r="I207" s="51"/>
      <c r="J207" s="30">
        <f>J208</f>
        <v>0</v>
      </c>
      <c r="K207" s="64"/>
      <c r="L207" s="155"/>
      <c r="M207" s="86"/>
    </row>
    <row r="208" spans="1:13" ht="17.25" customHeight="1" hidden="1">
      <c r="A208" s="73"/>
      <c r="B208" s="15" t="s">
        <v>19</v>
      </c>
      <c r="C208" s="22">
        <v>965</v>
      </c>
      <c r="D208" s="23" t="s">
        <v>59</v>
      </c>
      <c r="E208" s="22">
        <v>4310500</v>
      </c>
      <c r="F208" s="22"/>
      <c r="G208" s="22"/>
      <c r="H208" s="22">
        <v>500</v>
      </c>
      <c r="I208" s="51"/>
      <c r="J208" s="30">
        <v>0</v>
      </c>
      <c r="K208" s="64"/>
      <c r="L208" s="155"/>
      <c r="M208" s="86"/>
    </row>
    <row r="209" spans="1:13" ht="16.5" customHeight="1">
      <c r="A209" s="98" t="s">
        <v>375</v>
      </c>
      <c r="B209" s="125" t="s">
        <v>82</v>
      </c>
      <c r="C209" s="100">
        <v>965</v>
      </c>
      <c r="D209" s="101" t="s">
        <v>81</v>
      </c>
      <c r="E209" s="100"/>
      <c r="F209" s="100"/>
      <c r="G209" s="100"/>
      <c r="H209" s="100"/>
      <c r="I209" s="136"/>
      <c r="J209" s="116">
        <f>J219+J213+J222+J225+J216+J210</f>
        <v>3879.4000000000005</v>
      </c>
      <c r="K209" s="64"/>
      <c r="L209" s="155"/>
      <c r="M209" s="86"/>
    </row>
    <row r="210" spans="1:13" ht="33" customHeight="1">
      <c r="A210" s="109" t="s">
        <v>376</v>
      </c>
      <c r="B210" s="134" t="s">
        <v>360</v>
      </c>
      <c r="C210" s="105">
        <v>965</v>
      </c>
      <c r="D210" s="106" t="s">
        <v>81</v>
      </c>
      <c r="E210" s="105">
        <v>4310000192</v>
      </c>
      <c r="F210" s="105"/>
      <c r="G210" s="105"/>
      <c r="H210" s="105"/>
      <c r="I210" s="135"/>
      <c r="J210" s="107">
        <f>J211</f>
        <v>1562.2</v>
      </c>
      <c r="K210" s="64"/>
      <c r="L210" s="155"/>
      <c r="M210" s="86"/>
    </row>
    <row r="211" spans="1:13" ht="16.5" customHeight="1">
      <c r="A211" s="60" t="s">
        <v>377</v>
      </c>
      <c r="B211" s="15" t="s">
        <v>344</v>
      </c>
      <c r="C211" s="16">
        <v>965</v>
      </c>
      <c r="D211" s="23" t="s">
        <v>81</v>
      </c>
      <c r="E211" s="22">
        <v>4310000192</v>
      </c>
      <c r="F211" s="17"/>
      <c r="G211" s="16"/>
      <c r="H211" s="16">
        <v>200</v>
      </c>
      <c r="I211" s="45"/>
      <c r="J211" s="8">
        <f>J212</f>
        <v>1562.2</v>
      </c>
      <c r="K211" s="64"/>
      <c r="L211" s="155"/>
      <c r="M211" s="86"/>
    </row>
    <row r="212" spans="1:13" ht="16.5" customHeight="1">
      <c r="A212" s="73" t="s">
        <v>378</v>
      </c>
      <c r="B212" s="15" t="s">
        <v>134</v>
      </c>
      <c r="C212" s="22">
        <v>965</v>
      </c>
      <c r="D212" s="23" t="s">
        <v>81</v>
      </c>
      <c r="E212" s="22">
        <v>4310000192</v>
      </c>
      <c r="F212" s="22"/>
      <c r="G212" s="22"/>
      <c r="H212" s="23" t="s">
        <v>126</v>
      </c>
      <c r="I212" s="51"/>
      <c r="J212" s="143">
        <f>1570-7.8</f>
        <v>1562.2</v>
      </c>
      <c r="K212" s="64"/>
      <c r="L212" s="155"/>
      <c r="M212" s="86"/>
    </row>
    <row r="213" spans="1:13" ht="38.25">
      <c r="A213" s="109" t="s">
        <v>379</v>
      </c>
      <c r="B213" s="134" t="s">
        <v>358</v>
      </c>
      <c r="C213" s="105">
        <v>965</v>
      </c>
      <c r="D213" s="106" t="s">
        <v>81</v>
      </c>
      <c r="E213" s="105">
        <v>4310000491</v>
      </c>
      <c r="F213" s="105"/>
      <c r="G213" s="105"/>
      <c r="H213" s="105"/>
      <c r="I213" s="135"/>
      <c r="J213" s="107">
        <f>J214</f>
        <v>1218.8</v>
      </c>
      <c r="K213" s="64"/>
      <c r="L213" s="155"/>
      <c r="M213" s="86"/>
    </row>
    <row r="214" spans="1:12" ht="17.25" customHeight="1">
      <c r="A214" s="60" t="s">
        <v>380</v>
      </c>
      <c r="B214" s="15" t="s">
        <v>344</v>
      </c>
      <c r="C214" s="16">
        <v>965</v>
      </c>
      <c r="D214" s="23" t="s">
        <v>81</v>
      </c>
      <c r="E214" s="22">
        <v>4310000491</v>
      </c>
      <c r="F214" s="17"/>
      <c r="G214" s="16"/>
      <c r="H214" s="16">
        <v>200</v>
      </c>
      <c r="I214" s="45"/>
      <c r="J214" s="8">
        <f>J215</f>
        <v>1218.8</v>
      </c>
      <c r="K214" s="8"/>
      <c r="L214" s="149"/>
    </row>
    <row r="215" spans="1:14" ht="27" customHeight="1">
      <c r="A215" s="73" t="s">
        <v>378</v>
      </c>
      <c r="B215" s="15" t="s">
        <v>134</v>
      </c>
      <c r="C215" s="22">
        <v>965</v>
      </c>
      <c r="D215" s="23" t="s">
        <v>81</v>
      </c>
      <c r="E215" s="22">
        <v>4310000491</v>
      </c>
      <c r="F215" s="22"/>
      <c r="G215" s="22"/>
      <c r="H215" s="23" t="s">
        <v>126</v>
      </c>
      <c r="I215" s="51"/>
      <c r="J215" s="143">
        <f>1270-51.2</f>
        <v>1218.8</v>
      </c>
      <c r="K215" s="64"/>
      <c r="L215" s="155"/>
      <c r="M215" s="163" t="s">
        <v>370</v>
      </c>
      <c r="N215" s="164"/>
    </row>
    <row r="216" spans="1:13" ht="38.25">
      <c r="A216" s="109" t="s">
        <v>381</v>
      </c>
      <c r="B216" s="134" t="s">
        <v>357</v>
      </c>
      <c r="C216" s="105">
        <v>965</v>
      </c>
      <c r="D216" s="106" t="s">
        <v>81</v>
      </c>
      <c r="E216" s="105">
        <v>4310000511</v>
      </c>
      <c r="F216" s="105"/>
      <c r="G216" s="105"/>
      <c r="H216" s="105"/>
      <c r="I216" s="135"/>
      <c r="J216" s="107">
        <f>J217</f>
        <v>58.8</v>
      </c>
      <c r="K216" s="64"/>
      <c r="L216" s="155"/>
      <c r="M216" s="86"/>
    </row>
    <row r="217" spans="1:12" ht="17.25" customHeight="1">
      <c r="A217" s="60" t="s">
        <v>382</v>
      </c>
      <c r="B217" s="15" t="s">
        <v>344</v>
      </c>
      <c r="C217" s="16">
        <v>965</v>
      </c>
      <c r="D217" s="23" t="s">
        <v>81</v>
      </c>
      <c r="E217" s="22">
        <v>4310000511</v>
      </c>
      <c r="F217" s="17"/>
      <c r="G217" s="16"/>
      <c r="H217" s="16">
        <v>200</v>
      </c>
      <c r="I217" s="45"/>
      <c r="J217" s="8">
        <f>J218</f>
        <v>58.8</v>
      </c>
      <c r="K217" s="8"/>
      <c r="L217" s="149"/>
    </row>
    <row r="218" spans="1:13" ht="27" customHeight="1">
      <c r="A218" s="73" t="s">
        <v>383</v>
      </c>
      <c r="B218" s="15" t="s">
        <v>134</v>
      </c>
      <c r="C218" s="22">
        <v>965</v>
      </c>
      <c r="D218" s="23" t="s">
        <v>81</v>
      </c>
      <c r="E218" s="22">
        <v>4310000511</v>
      </c>
      <c r="F218" s="22"/>
      <c r="G218" s="22"/>
      <c r="H218" s="23" t="s">
        <v>126</v>
      </c>
      <c r="I218" s="51"/>
      <c r="J218" s="143">
        <f>60-1.2</f>
        <v>58.8</v>
      </c>
      <c r="K218" s="64"/>
      <c r="L218" s="155"/>
      <c r="M218" s="86"/>
    </row>
    <row r="219" spans="1:13" ht="66.75" customHeight="1">
      <c r="A219" s="109" t="s">
        <v>384</v>
      </c>
      <c r="B219" s="144" t="s">
        <v>361</v>
      </c>
      <c r="C219" s="105">
        <v>965</v>
      </c>
      <c r="D219" s="106" t="s">
        <v>81</v>
      </c>
      <c r="E219" s="105">
        <v>4310000521</v>
      </c>
      <c r="F219" s="105"/>
      <c r="G219" s="105"/>
      <c r="H219" s="105"/>
      <c r="I219" s="135"/>
      <c r="J219" s="107">
        <f>J220</f>
        <v>58.8</v>
      </c>
      <c r="K219" s="64"/>
      <c r="L219" s="155"/>
      <c r="M219" s="86"/>
    </row>
    <row r="220" spans="1:12" ht="17.25" customHeight="1">
      <c r="A220" s="60" t="s">
        <v>385</v>
      </c>
      <c r="B220" s="15" t="s">
        <v>344</v>
      </c>
      <c r="C220" s="16">
        <v>965</v>
      </c>
      <c r="D220" s="23" t="s">
        <v>81</v>
      </c>
      <c r="E220" s="22">
        <v>4310000521</v>
      </c>
      <c r="F220" s="17"/>
      <c r="G220" s="16"/>
      <c r="H220" s="16">
        <v>200</v>
      </c>
      <c r="I220" s="45"/>
      <c r="J220" s="8">
        <f>J221</f>
        <v>58.8</v>
      </c>
      <c r="K220" s="8"/>
      <c r="L220" s="149"/>
    </row>
    <row r="221" spans="1:13" ht="27.75" customHeight="1">
      <c r="A221" s="73" t="s">
        <v>386</v>
      </c>
      <c r="B221" s="15" t="s">
        <v>134</v>
      </c>
      <c r="C221" s="22">
        <v>965</v>
      </c>
      <c r="D221" s="23" t="s">
        <v>81</v>
      </c>
      <c r="E221" s="22">
        <v>4310000521</v>
      </c>
      <c r="F221" s="22"/>
      <c r="G221" s="22"/>
      <c r="H221" s="23" t="s">
        <v>126</v>
      </c>
      <c r="I221" s="51"/>
      <c r="J221" s="143">
        <v>58.8</v>
      </c>
      <c r="K221" s="64"/>
      <c r="L221" s="155"/>
      <c r="M221" s="86"/>
    </row>
    <row r="222" spans="1:13" ht="63.75">
      <c r="A222" s="109" t="s">
        <v>387</v>
      </c>
      <c r="B222" s="134" t="s">
        <v>330</v>
      </c>
      <c r="C222" s="105">
        <v>965</v>
      </c>
      <c r="D222" s="106" t="s">
        <v>81</v>
      </c>
      <c r="E222" s="105">
        <v>4310000531</v>
      </c>
      <c r="F222" s="105"/>
      <c r="G222" s="105"/>
      <c r="H222" s="105"/>
      <c r="I222" s="135"/>
      <c r="J222" s="107">
        <f>J223</f>
        <v>481.2</v>
      </c>
      <c r="K222" s="64"/>
      <c r="L222" s="155"/>
      <c r="M222" s="86"/>
    </row>
    <row r="223" spans="1:12" ht="17.25" customHeight="1">
      <c r="A223" s="60" t="s">
        <v>388</v>
      </c>
      <c r="B223" s="15" t="s">
        <v>344</v>
      </c>
      <c r="C223" s="16">
        <v>965</v>
      </c>
      <c r="D223" s="23" t="s">
        <v>81</v>
      </c>
      <c r="E223" s="22">
        <v>4310000531</v>
      </c>
      <c r="F223" s="17"/>
      <c r="G223" s="16"/>
      <c r="H223" s="16">
        <v>200</v>
      </c>
      <c r="I223" s="45"/>
      <c r="J223" s="8">
        <f>J224</f>
        <v>481.2</v>
      </c>
      <c r="K223" s="8"/>
      <c r="L223" s="149"/>
    </row>
    <row r="224" spans="1:13" ht="28.5" customHeight="1">
      <c r="A224" s="73" t="s">
        <v>389</v>
      </c>
      <c r="B224" s="15" t="s">
        <v>134</v>
      </c>
      <c r="C224" s="22">
        <v>965</v>
      </c>
      <c r="D224" s="23" t="s">
        <v>81</v>
      </c>
      <c r="E224" s="22">
        <v>4310000531</v>
      </c>
      <c r="F224" s="22"/>
      <c r="G224" s="22"/>
      <c r="H224" s="23" t="s">
        <v>126</v>
      </c>
      <c r="I224" s="51"/>
      <c r="J224" s="143">
        <f>500-18.8</f>
        <v>481.2</v>
      </c>
      <c r="K224" s="64"/>
      <c r="L224" s="155"/>
      <c r="M224" s="86"/>
    </row>
    <row r="225" spans="1:13" ht="78.75" customHeight="1">
      <c r="A225" s="109" t="s">
        <v>390</v>
      </c>
      <c r="B225" s="144" t="s">
        <v>325</v>
      </c>
      <c r="C225" s="105">
        <v>965</v>
      </c>
      <c r="D225" s="106" t="s">
        <v>81</v>
      </c>
      <c r="E225" s="105">
        <v>4310000562</v>
      </c>
      <c r="F225" s="105"/>
      <c r="G225" s="105"/>
      <c r="H225" s="105"/>
      <c r="I225" s="107"/>
      <c r="J225" s="107">
        <f>J226</f>
        <v>499.6</v>
      </c>
      <c r="K225" s="63"/>
      <c r="L225" s="155"/>
      <c r="M225" s="86"/>
    </row>
    <row r="226" spans="1:12" ht="17.25" customHeight="1">
      <c r="A226" s="60" t="s">
        <v>391</v>
      </c>
      <c r="B226" s="15" t="s">
        <v>344</v>
      </c>
      <c r="C226" s="16">
        <v>965</v>
      </c>
      <c r="D226" s="23" t="s">
        <v>81</v>
      </c>
      <c r="E226" s="22">
        <v>4310000562</v>
      </c>
      <c r="F226" s="17"/>
      <c r="G226" s="16"/>
      <c r="H226" s="16">
        <v>200</v>
      </c>
      <c r="I226" s="45"/>
      <c r="J226" s="8">
        <f>J227</f>
        <v>499.6</v>
      </c>
      <c r="K226" s="8"/>
      <c r="L226" s="149"/>
    </row>
    <row r="227" spans="1:13" ht="26.25" customHeight="1">
      <c r="A227" s="73" t="s">
        <v>392</v>
      </c>
      <c r="B227" s="15" t="s">
        <v>134</v>
      </c>
      <c r="C227" s="22">
        <v>965</v>
      </c>
      <c r="D227" s="23" t="s">
        <v>81</v>
      </c>
      <c r="E227" s="22">
        <v>4310000562</v>
      </c>
      <c r="F227" s="22">
        <v>447</v>
      </c>
      <c r="G227" s="22">
        <v>290</v>
      </c>
      <c r="H227" s="23" t="s">
        <v>126</v>
      </c>
      <c r="I227" s="45"/>
      <c r="J227" s="141">
        <f>1110-610.4</f>
        <v>499.6</v>
      </c>
      <c r="K227" s="64"/>
      <c r="L227" s="155"/>
      <c r="M227" s="86">
        <v>-16.5</v>
      </c>
    </row>
    <row r="228" spans="1:16" s="61" customFormat="1" ht="17.25" customHeight="1">
      <c r="A228" s="132" t="s">
        <v>112</v>
      </c>
      <c r="B228" s="94" t="s">
        <v>156</v>
      </c>
      <c r="C228" s="95">
        <v>965</v>
      </c>
      <c r="D228" s="96" t="s">
        <v>157</v>
      </c>
      <c r="E228" s="95"/>
      <c r="F228" s="95"/>
      <c r="G228" s="95"/>
      <c r="H228" s="95"/>
      <c r="I228" s="133"/>
      <c r="J228" s="97">
        <f>J229</f>
        <v>27701.899999999998</v>
      </c>
      <c r="K228" s="62">
        <f>K229</f>
        <v>0</v>
      </c>
      <c r="L228" s="153"/>
      <c r="M228" s="84"/>
      <c r="P228" s="172"/>
    </row>
    <row r="229" spans="1:16" s="48" customFormat="1" ht="18" customHeight="1">
      <c r="A229" s="103" t="s">
        <v>232</v>
      </c>
      <c r="B229" s="99" t="s">
        <v>60</v>
      </c>
      <c r="C229" s="100">
        <v>965</v>
      </c>
      <c r="D229" s="101" t="s">
        <v>61</v>
      </c>
      <c r="E229" s="100"/>
      <c r="F229" s="100"/>
      <c r="G229" s="100"/>
      <c r="H229" s="100"/>
      <c r="I229" s="116"/>
      <c r="J229" s="116">
        <f>J230+J233</f>
        <v>27701.899999999998</v>
      </c>
      <c r="K229" s="14"/>
      <c r="L229" s="151"/>
      <c r="M229" s="83"/>
      <c r="P229" s="169"/>
    </row>
    <row r="230" spans="1:12" ht="55.5" customHeight="1">
      <c r="A230" s="111" t="s">
        <v>233</v>
      </c>
      <c r="B230" s="108" t="s">
        <v>362</v>
      </c>
      <c r="C230" s="105">
        <v>965</v>
      </c>
      <c r="D230" s="106" t="s">
        <v>61</v>
      </c>
      <c r="E230" s="105">
        <v>4500000201</v>
      </c>
      <c r="F230" s="105"/>
      <c r="G230" s="105"/>
      <c r="H230" s="105"/>
      <c r="I230" s="107"/>
      <c r="J230" s="107">
        <f>J231</f>
        <v>17904.199999999997</v>
      </c>
      <c r="K230" s="30"/>
      <c r="L230" s="149"/>
    </row>
    <row r="231" spans="1:12" ht="17.25" customHeight="1">
      <c r="A231" s="60" t="s">
        <v>234</v>
      </c>
      <c r="B231" s="15" t="s">
        <v>344</v>
      </c>
      <c r="C231" s="16">
        <v>965</v>
      </c>
      <c r="D231" s="23" t="s">
        <v>61</v>
      </c>
      <c r="E231" s="22">
        <v>4500000201</v>
      </c>
      <c r="F231" s="17"/>
      <c r="G231" s="16"/>
      <c r="H231" s="16">
        <v>200</v>
      </c>
      <c r="I231" s="45"/>
      <c r="J231" s="8">
        <f>J232</f>
        <v>17904.199999999997</v>
      </c>
      <c r="K231" s="8"/>
      <c r="L231" s="149"/>
    </row>
    <row r="232" spans="1:16" ht="33.75" customHeight="1">
      <c r="A232" s="73" t="s">
        <v>235</v>
      </c>
      <c r="B232" s="15" t="s">
        <v>134</v>
      </c>
      <c r="C232" s="22">
        <v>965</v>
      </c>
      <c r="D232" s="23" t="s">
        <v>61</v>
      </c>
      <c r="E232" s="22">
        <v>4500000201</v>
      </c>
      <c r="F232" s="22">
        <v>453</v>
      </c>
      <c r="G232" s="22">
        <v>290</v>
      </c>
      <c r="H232" s="23" t="s">
        <v>126</v>
      </c>
      <c r="I232" s="45"/>
      <c r="J232" s="141">
        <f>18800-1316.3+0.6+189.1+260+2.8-32</f>
        <v>17904.199999999997</v>
      </c>
      <c r="K232" s="8"/>
      <c r="L232" s="149"/>
      <c r="M232" s="82">
        <v>-735.7</v>
      </c>
      <c r="P232" s="54" t="s">
        <v>407</v>
      </c>
    </row>
    <row r="233" spans="1:13" ht="39" customHeight="1">
      <c r="A233" s="109" t="s">
        <v>393</v>
      </c>
      <c r="B233" s="108" t="s">
        <v>334</v>
      </c>
      <c r="C233" s="105">
        <v>965</v>
      </c>
      <c r="D233" s="106" t="s">
        <v>61</v>
      </c>
      <c r="E233" s="105">
        <v>4500000561</v>
      </c>
      <c r="F233" s="105"/>
      <c r="G233" s="105"/>
      <c r="H233" s="105"/>
      <c r="I233" s="107"/>
      <c r="J233" s="107">
        <f>J234</f>
        <v>9797.7</v>
      </c>
      <c r="K233" s="63"/>
      <c r="L233" s="155"/>
      <c r="M233" s="86"/>
    </row>
    <row r="234" spans="1:12" ht="17.25" customHeight="1">
      <c r="A234" s="60" t="s">
        <v>394</v>
      </c>
      <c r="B234" s="15" t="s">
        <v>344</v>
      </c>
      <c r="C234" s="16">
        <v>965</v>
      </c>
      <c r="D234" s="23" t="s">
        <v>61</v>
      </c>
      <c r="E234" s="22">
        <v>4500000561</v>
      </c>
      <c r="F234" s="17"/>
      <c r="G234" s="16"/>
      <c r="H234" s="16">
        <v>200</v>
      </c>
      <c r="I234" s="45"/>
      <c r="J234" s="8">
        <f>J235</f>
        <v>9797.7</v>
      </c>
      <c r="K234" s="8"/>
      <c r="L234" s="149"/>
    </row>
    <row r="235" spans="1:16" ht="26.25" customHeight="1">
      <c r="A235" s="73" t="s">
        <v>395</v>
      </c>
      <c r="B235" s="15" t="s">
        <v>134</v>
      </c>
      <c r="C235" s="22">
        <v>965</v>
      </c>
      <c r="D235" s="23" t="s">
        <v>61</v>
      </c>
      <c r="E235" s="22">
        <v>4500000561</v>
      </c>
      <c r="F235" s="22">
        <v>447</v>
      </c>
      <c r="G235" s="22">
        <v>290</v>
      </c>
      <c r="H235" s="23" t="s">
        <v>126</v>
      </c>
      <c r="I235" s="45"/>
      <c r="J235" s="141">
        <f>7340+2688.5-2.8-260+32</f>
        <v>9797.7</v>
      </c>
      <c r="K235" s="64"/>
      <c r="L235" s="155"/>
      <c r="M235" s="86">
        <v>793.2</v>
      </c>
      <c r="P235" s="54">
        <f>-2.8-260+32</f>
        <v>-230.8</v>
      </c>
    </row>
    <row r="236" spans="1:16" s="61" customFormat="1" ht="17.25" customHeight="1">
      <c r="A236" s="132" t="s">
        <v>113</v>
      </c>
      <c r="B236" s="94" t="s">
        <v>158</v>
      </c>
      <c r="C236" s="95">
        <v>965</v>
      </c>
      <c r="D236" s="96" t="s">
        <v>159</v>
      </c>
      <c r="E236" s="95"/>
      <c r="F236" s="95"/>
      <c r="G236" s="95"/>
      <c r="H236" s="95"/>
      <c r="I236" s="133"/>
      <c r="J236" s="97">
        <f>J237+J244</f>
        <v>37809.2</v>
      </c>
      <c r="K236" s="62">
        <f>K237</f>
        <v>0</v>
      </c>
      <c r="L236" s="153"/>
      <c r="M236" s="84"/>
      <c r="P236" s="172"/>
    </row>
    <row r="237" spans="1:12" ht="15" customHeight="1">
      <c r="A237" s="117" t="s">
        <v>236</v>
      </c>
      <c r="B237" s="99" t="s">
        <v>348</v>
      </c>
      <c r="C237" s="100">
        <v>965</v>
      </c>
      <c r="D237" s="101" t="s">
        <v>347</v>
      </c>
      <c r="E237" s="101"/>
      <c r="F237" s="115"/>
      <c r="G237" s="100"/>
      <c r="H237" s="116"/>
      <c r="I237" s="126"/>
      <c r="J237" s="126">
        <f>J238+J241</f>
        <v>1214</v>
      </c>
      <c r="K237" s="34"/>
      <c r="L237" s="149"/>
    </row>
    <row r="238" spans="1:12" ht="42" customHeight="1">
      <c r="A238" s="104" t="s">
        <v>237</v>
      </c>
      <c r="B238" s="108" t="s">
        <v>105</v>
      </c>
      <c r="C238" s="137">
        <v>965</v>
      </c>
      <c r="D238" s="106" t="s">
        <v>347</v>
      </c>
      <c r="E238" s="106" t="s">
        <v>313</v>
      </c>
      <c r="F238" s="105"/>
      <c r="G238" s="137"/>
      <c r="H238" s="131"/>
      <c r="I238" s="138"/>
      <c r="J238" s="138">
        <f>J240</f>
        <v>692.9</v>
      </c>
      <c r="K238" s="34"/>
      <c r="L238" s="149"/>
    </row>
    <row r="239" spans="1:12" ht="17.25" customHeight="1">
      <c r="A239" s="60" t="s">
        <v>238</v>
      </c>
      <c r="B239" s="15" t="s">
        <v>160</v>
      </c>
      <c r="C239" s="16">
        <v>965</v>
      </c>
      <c r="D239" s="23" t="s">
        <v>347</v>
      </c>
      <c r="E239" s="23" t="s">
        <v>313</v>
      </c>
      <c r="F239" s="17"/>
      <c r="G239" s="16"/>
      <c r="H239" s="16">
        <v>300</v>
      </c>
      <c r="I239" s="45"/>
      <c r="J239" s="8">
        <f>J240</f>
        <v>692.9</v>
      </c>
      <c r="K239" s="8"/>
      <c r="L239" s="149"/>
    </row>
    <row r="240" spans="1:12" ht="17.25" customHeight="1">
      <c r="A240" s="72" t="s">
        <v>239</v>
      </c>
      <c r="B240" s="24" t="s">
        <v>128</v>
      </c>
      <c r="C240" s="16">
        <v>965</v>
      </c>
      <c r="D240" s="17" t="s">
        <v>347</v>
      </c>
      <c r="E240" s="17" t="s">
        <v>313</v>
      </c>
      <c r="F240" s="16"/>
      <c r="G240" s="16"/>
      <c r="H240" s="16">
        <v>310</v>
      </c>
      <c r="I240" s="41"/>
      <c r="J240" s="30">
        <f>722.3-29.4</f>
        <v>692.9</v>
      </c>
      <c r="K240" s="30"/>
      <c r="L240" s="149"/>
    </row>
    <row r="241" spans="1:12" ht="39.75" customHeight="1">
      <c r="A241" s="104" t="s">
        <v>331</v>
      </c>
      <c r="B241" s="108" t="s">
        <v>343</v>
      </c>
      <c r="C241" s="137">
        <v>965</v>
      </c>
      <c r="D241" s="106" t="s">
        <v>347</v>
      </c>
      <c r="E241" s="106" t="s">
        <v>342</v>
      </c>
      <c r="F241" s="105"/>
      <c r="G241" s="137"/>
      <c r="H241" s="131"/>
      <c r="I241" s="138"/>
      <c r="J241" s="138">
        <f>J243</f>
        <v>521.1</v>
      </c>
      <c r="K241" s="30"/>
      <c r="L241" s="149"/>
    </row>
    <row r="242" spans="1:12" ht="17.25" customHeight="1">
      <c r="A242" s="60" t="s">
        <v>332</v>
      </c>
      <c r="B242" s="15" t="s">
        <v>160</v>
      </c>
      <c r="C242" s="16">
        <v>965</v>
      </c>
      <c r="D242" s="23" t="s">
        <v>347</v>
      </c>
      <c r="E242" s="23" t="s">
        <v>342</v>
      </c>
      <c r="F242" s="17"/>
      <c r="G242" s="16"/>
      <c r="H242" s="16">
        <v>300</v>
      </c>
      <c r="I242" s="45"/>
      <c r="J242" s="8">
        <f>J243</f>
        <v>521.1</v>
      </c>
      <c r="K242" s="30"/>
      <c r="L242" s="149"/>
    </row>
    <row r="243" spans="1:16" ht="17.25" customHeight="1">
      <c r="A243" s="72" t="s">
        <v>333</v>
      </c>
      <c r="B243" s="24" t="s">
        <v>128</v>
      </c>
      <c r="C243" s="16">
        <v>965</v>
      </c>
      <c r="D243" s="17" t="s">
        <v>347</v>
      </c>
      <c r="E243" s="17" t="s">
        <v>342</v>
      </c>
      <c r="F243" s="16"/>
      <c r="G243" s="16"/>
      <c r="H243" s="16">
        <v>310</v>
      </c>
      <c r="I243" s="41"/>
      <c r="J243" s="30">
        <f>242.9-9.9+260+28.1</f>
        <v>521.1</v>
      </c>
      <c r="K243" s="30"/>
      <c r="L243" s="149"/>
      <c r="P243" s="54">
        <v>28.1</v>
      </c>
    </row>
    <row r="244" spans="1:12" ht="15" customHeight="1">
      <c r="A244" s="117" t="s">
        <v>396</v>
      </c>
      <c r="B244" s="99" t="s">
        <v>76</v>
      </c>
      <c r="C244" s="100">
        <v>965</v>
      </c>
      <c r="D244" s="101">
        <v>1004</v>
      </c>
      <c r="E244" s="101"/>
      <c r="F244" s="115"/>
      <c r="G244" s="100"/>
      <c r="H244" s="116"/>
      <c r="I244" s="126"/>
      <c r="J244" s="126">
        <f>J247+J253</f>
        <v>36595.2</v>
      </c>
      <c r="K244" s="34"/>
      <c r="L244" s="149"/>
    </row>
    <row r="245" spans="1:12" ht="21" customHeight="1" hidden="1">
      <c r="A245" s="60"/>
      <c r="B245" s="15" t="s">
        <v>102</v>
      </c>
      <c r="C245" s="16">
        <v>965</v>
      </c>
      <c r="D245" s="17" t="s">
        <v>65</v>
      </c>
      <c r="E245" s="17" t="s">
        <v>123</v>
      </c>
      <c r="F245" s="17" t="s">
        <v>23</v>
      </c>
      <c r="G245" s="16">
        <v>210</v>
      </c>
      <c r="H245" s="16">
        <v>242</v>
      </c>
      <c r="I245" s="45"/>
      <c r="J245" s="8"/>
      <c r="K245" s="8"/>
      <c r="L245" s="149"/>
    </row>
    <row r="246" spans="1:12" ht="16.5" customHeight="1" hidden="1">
      <c r="A246" s="60"/>
      <c r="B246" s="15" t="s">
        <v>118</v>
      </c>
      <c r="C246" s="16">
        <v>965</v>
      </c>
      <c r="D246" s="17" t="s">
        <v>65</v>
      </c>
      <c r="E246" s="17" t="s">
        <v>123</v>
      </c>
      <c r="F246" s="17" t="s">
        <v>23</v>
      </c>
      <c r="G246" s="16">
        <v>210</v>
      </c>
      <c r="H246" s="16">
        <v>244</v>
      </c>
      <c r="I246" s="45"/>
      <c r="J246" s="8"/>
      <c r="K246" s="8"/>
      <c r="L246" s="149"/>
    </row>
    <row r="247" spans="1:12" ht="55.5" customHeight="1">
      <c r="A247" s="104" t="s">
        <v>397</v>
      </c>
      <c r="B247" s="118" t="s">
        <v>289</v>
      </c>
      <c r="C247" s="105">
        <v>965</v>
      </c>
      <c r="D247" s="106">
        <v>1004</v>
      </c>
      <c r="E247" s="106" t="s">
        <v>320</v>
      </c>
      <c r="F247" s="105"/>
      <c r="G247" s="105"/>
      <c r="H247" s="107"/>
      <c r="I247" s="110"/>
      <c r="J247" s="110">
        <f>J249</f>
        <v>25705</v>
      </c>
      <c r="K247" s="58"/>
      <c r="L247" s="149"/>
    </row>
    <row r="248" spans="1:12" ht="17.25" customHeight="1" hidden="1">
      <c r="A248" s="72"/>
      <c r="B248" s="38"/>
      <c r="C248" s="22">
        <v>965</v>
      </c>
      <c r="D248" s="23"/>
      <c r="E248" s="23"/>
      <c r="F248" s="22">
        <v>755</v>
      </c>
      <c r="G248" s="22">
        <v>260</v>
      </c>
      <c r="H248" s="30"/>
      <c r="I248" s="45"/>
      <c r="J248" s="8"/>
      <c r="K248" s="8"/>
      <c r="L248" s="149"/>
    </row>
    <row r="249" spans="1:12" ht="17.25" customHeight="1">
      <c r="A249" s="60" t="s">
        <v>398</v>
      </c>
      <c r="B249" s="15" t="s">
        <v>160</v>
      </c>
      <c r="C249" s="16">
        <v>965</v>
      </c>
      <c r="D249" s="23" t="s">
        <v>65</v>
      </c>
      <c r="E249" s="23" t="s">
        <v>320</v>
      </c>
      <c r="F249" s="17"/>
      <c r="G249" s="16"/>
      <c r="H249" s="16">
        <v>300</v>
      </c>
      <c r="I249" s="45"/>
      <c r="J249" s="8">
        <f>J250</f>
        <v>25705</v>
      </c>
      <c r="K249" s="8"/>
      <c r="L249" s="149"/>
    </row>
    <row r="250" spans="1:16" s="46" customFormat="1" ht="15.75" customHeight="1">
      <c r="A250" s="66" t="s">
        <v>399</v>
      </c>
      <c r="B250" s="24" t="s">
        <v>128</v>
      </c>
      <c r="C250" s="22">
        <v>965</v>
      </c>
      <c r="D250" s="23">
        <v>1004</v>
      </c>
      <c r="E250" s="23" t="s">
        <v>320</v>
      </c>
      <c r="F250" s="22">
        <v>755</v>
      </c>
      <c r="G250" s="22">
        <v>262</v>
      </c>
      <c r="H250" s="31">
        <v>310</v>
      </c>
      <c r="I250" s="8"/>
      <c r="J250" s="8">
        <v>25705</v>
      </c>
      <c r="K250" s="8"/>
      <c r="L250" s="149"/>
      <c r="M250" s="82"/>
      <c r="P250" s="170"/>
    </row>
    <row r="251" spans="1:12" ht="17.25" customHeight="1" hidden="1">
      <c r="A251" s="72"/>
      <c r="B251" s="24" t="s">
        <v>63</v>
      </c>
      <c r="C251" s="22">
        <v>965</v>
      </c>
      <c r="D251" s="23" t="s">
        <v>65</v>
      </c>
      <c r="E251" s="23" t="s">
        <v>64</v>
      </c>
      <c r="F251" s="22"/>
      <c r="G251" s="22"/>
      <c r="H251" s="31"/>
      <c r="I251" s="45"/>
      <c r="J251" s="8"/>
      <c r="K251" s="8"/>
      <c r="L251" s="149"/>
    </row>
    <row r="252" spans="1:12" ht="15" customHeight="1" hidden="1">
      <c r="A252" s="72"/>
      <c r="B252" s="24" t="s">
        <v>19</v>
      </c>
      <c r="C252" s="22">
        <v>965</v>
      </c>
      <c r="D252" s="23" t="s">
        <v>65</v>
      </c>
      <c r="E252" s="23" t="s">
        <v>64</v>
      </c>
      <c r="F252" s="22"/>
      <c r="G252" s="22"/>
      <c r="H252" s="31">
        <v>500</v>
      </c>
      <c r="I252" s="45"/>
      <c r="J252" s="8"/>
      <c r="K252" s="8"/>
      <c r="L252" s="149"/>
    </row>
    <row r="253" spans="1:12" ht="54" customHeight="1">
      <c r="A253" s="104" t="s">
        <v>280</v>
      </c>
      <c r="B253" s="118" t="s">
        <v>290</v>
      </c>
      <c r="C253" s="105">
        <v>965</v>
      </c>
      <c r="D253" s="106">
        <v>1004</v>
      </c>
      <c r="E253" s="106" t="s">
        <v>321</v>
      </c>
      <c r="F253" s="105"/>
      <c r="G253" s="105"/>
      <c r="H253" s="107"/>
      <c r="I253" s="110"/>
      <c r="J253" s="110">
        <f>J254</f>
        <v>10890.2</v>
      </c>
      <c r="K253" s="58"/>
      <c r="L253" s="149"/>
    </row>
    <row r="254" spans="1:12" ht="17.25" customHeight="1">
      <c r="A254" s="60" t="s">
        <v>281</v>
      </c>
      <c r="B254" s="15" t="s">
        <v>160</v>
      </c>
      <c r="C254" s="16">
        <v>965</v>
      </c>
      <c r="D254" s="23" t="s">
        <v>65</v>
      </c>
      <c r="E254" s="23" t="s">
        <v>321</v>
      </c>
      <c r="F254" s="17"/>
      <c r="G254" s="16"/>
      <c r="H254" s="16">
        <v>300</v>
      </c>
      <c r="I254" s="45"/>
      <c r="J254" s="8">
        <f>J255</f>
        <v>10890.2</v>
      </c>
      <c r="K254" s="8"/>
      <c r="L254" s="149"/>
    </row>
    <row r="255" spans="1:16" s="46" customFormat="1" ht="21.75" customHeight="1">
      <c r="A255" s="66" t="s">
        <v>282</v>
      </c>
      <c r="B255" s="24" t="s">
        <v>345</v>
      </c>
      <c r="C255" s="22">
        <v>965</v>
      </c>
      <c r="D255" s="23">
        <v>1004</v>
      </c>
      <c r="E255" s="23" t="s">
        <v>321</v>
      </c>
      <c r="F255" s="22">
        <v>482</v>
      </c>
      <c r="G255" s="22">
        <v>220</v>
      </c>
      <c r="H255" s="31">
        <v>320</v>
      </c>
      <c r="I255" s="8"/>
      <c r="J255" s="8">
        <v>10890.2</v>
      </c>
      <c r="K255" s="8"/>
      <c r="L255" s="149"/>
      <c r="M255" s="82"/>
      <c r="P255" s="170"/>
    </row>
    <row r="256" spans="1:16" s="61" customFormat="1" ht="17.25" customHeight="1">
      <c r="A256" s="132" t="s">
        <v>114</v>
      </c>
      <c r="B256" s="94" t="s">
        <v>161</v>
      </c>
      <c r="C256" s="95">
        <v>965</v>
      </c>
      <c r="D256" s="96" t="s">
        <v>162</v>
      </c>
      <c r="E256" s="95"/>
      <c r="F256" s="95"/>
      <c r="G256" s="95"/>
      <c r="H256" s="95"/>
      <c r="I256" s="133"/>
      <c r="J256" s="97">
        <f>J257+J261</f>
        <v>948.1</v>
      </c>
      <c r="K256" s="62">
        <f>K257</f>
        <v>0</v>
      </c>
      <c r="L256" s="153"/>
      <c r="M256" s="84"/>
      <c r="P256" s="172"/>
    </row>
    <row r="257" spans="1:16" s="48" customFormat="1" ht="15.75" customHeight="1" hidden="1">
      <c r="A257" s="117" t="s">
        <v>244</v>
      </c>
      <c r="B257" s="99" t="s">
        <v>263</v>
      </c>
      <c r="C257" s="100">
        <v>965</v>
      </c>
      <c r="D257" s="100">
        <v>1101</v>
      </c>
      <c r="E257" s="100"/>
      <c r="F257" s="100"/>
      <c r="G257" s="100"/>
      <c r="H257" s="116"/>
      <c r="I257" s="126"/>
      <c r="J257" s="126">
        <f>J258</f>
        <v>0</v>
      </c>
      <c r="K257" s="21"/>
      <c r="L257" s="151"/>
      <c r="M257" s="83"/>
      <c r="P257" s="169"/>
    </row>
    <row r="258" spans="1:12" ht="26.25" customHeight="1" hidden="1">
      <c r="A258" s="104" t="s">
        <v>245</v>
      </c>
      <c r="B258" s="134" t="s">
        <v>262</v>
      </c>
      <c r="C258" s="105">
        <v>965</v>
      </c>
      <c r="D258" s="105">
        <v>1101</v>
      </c>
      <c r="E258" s="105">
        <v>5120000242</v>
      </c>
      <c r="F258" s="105"/>
      <c r="G258" s="105"/>
      <c r="H258" s="107"/>
      <c r="I258" s="110"/>
      <c r="J258" s="110">
        <f>J259</f>
        <v>0</v>
      </c>
      <c r="K258" s="57"/>
      <c r="L258" s="149"/>
    </row>
    <row r="259" spans="1:12" ht="17.25" customHeight="1" hidden="1">
      <c r="A259" s="60" t="s">
        <v>246</v>
      </c>
      <c r="B259" s="15" t="s">
        <v>133</v>
      </c>
      <c r="C259" s="16">
        <v>965</v>
      </c>
      <c r="D259" s="23" t="s">
        <v>264</v>
      </c>
      <c r="E259" s="23" t="s">
        <v>314</v>
      </c>
      <c r="F259" s="17"/>
      <c r="G259" s="16"/>
      <c r="H259" s="16">
        <v>200</v>
      </c>
      <c r="I259" s="45"/>
      <c r="J259" s="8">
        <f>J260</f>
        <v>0</v>
      </c>
      <c r="K259" s="8"/>
      <c r="L259" s="149"/>
    </row>
    <row r="260" spans="1:12" ht="25.5" customHeight="1" hidden="1">
      <c r="A260" s="72" t="s">
        <v>247</v>
      </c>
      <c r="B260" s="15" t="s">
        <v>134</v>
      </c>
      <c r="C260" s="16">
        <v>965</v>
      </c>
      <c r="D260" s="16">
        <v>1101</v>
      </c>
      <c r="E260" s="16">
        <v>5120000242</v>
      </c>
      <c r="F260" s="16"/>
      <c r="G260" s="16"/>
      <c r="H260" s="23" t="s">
        <v>126</v>
      </c>
      <c r="I260" s="45"/>
      <c r="J260" s="141"/>
      <c r="K260" s="57"/>
      <c r="L260" s="149"/>
    </row>
    <row r="261" spans="1:16" s="48" customFormat="1" ht="15.75" customHeight="1">
      <c r="A261" s="117" t="s">
        <v>240</v>
      </c>
      <c r="B261" s="99" t="s">
        <v>77</v>
      </c>
      <c r="C261" s="100">
        <v>965</v>
      </c>
      <c r="D261" s="100">
        <v>1102</v>
      </c>
      <c r="E261" s="100"/>
      <c r="F261" s="100"/>
      <c r="G261" s="100"/>
      <c r="H261" s="116"/>
      <c r="I261" s="126"/>
      <c r="J261" s="126">
        <f>J262</f>
        <v>948.1</v>
      </c>
      <c r="K261" s="21"/>
      <c r="L261" s="151"/>
      <c r="M261" s="83"/>
      <c r="P261" s="169"/>
    </row>
    <row r="262" spans="1:12" ht="26.25" customHeight="1">
      <c r="A262" s="104" t="s">
        <v>241</v>
      </c>
      <c r="B262" s="134" t="s">
        <v>261</v>
      </c>
      <c r="C262" s="105">
        <v>965</v>
      </c>
      <c r="D262" s="105">
        <v>1102</v>
      </c>
      <c r="E262" s="105">
        <v>5120000241</v>
      </c>
      <c r="F262" s="105"/>
      <c r="G262" s="105"/>
      <c r="H262" s="107"/>
      <c r="I262" s="110"/>
      <c r="J262" s="110">
        <f>J263</f>
        <v>948.1</v>
      </c>
      <c r="K262" s="57"/>
      <c r="L262" s="149"/>
    </row>
    <row r="263" spans="1:12" ht="17.25" customHeight="1">
      <c r="A263" s="60" t="s">
        <v>242</v>
      </c>
      <c r="B263" s="15" t="s">
        <v>344</v>
      </c>
      <c r="C263" s="16">
        <v>965</v>
      </c>
      <c r="D263" s="23" t="s">
        <v>163</v>
      </c>
      <c r="E263" s="23" t="s">
        <v>315</v>
      </c>
      <c r="F263" s="17"/>
      <c r="G263" s="16"/>
      <c r="H263" s="16">
        <v>200</v>
      </c>
      <c r="I263" s="45"/>
      <c r="J263" s="8">
        <f>J264</f>
        <v>948.1</v>
      </c>
      <c r="K263" s="8"/>
      <c r="L263" s="149"/>
    </row>
    <row r="264" spans="1:12" ht="25.5" customHeight="1">
      <c r="A264" s="72" t="s">
        <v>243</v>
      </c>
      <c r="B264" s="15" t="s">
        <v>134</v>
      </c>
      <c r="C264" s="16">
        <v>965</v>
      </c>
      <c r="D264" s="16">
        <v>1102</v>
      </c>
      <c r="E264" s="16">
        <v>5120000241</v>
      </c>
      <c r="F264" s="16"/>
      <c r="G264" s="16"/>
      <c r="H264" s="23" t="s">
        <v>126</v>
      </c>
      <c r="I264" s="45"/>
      <c r="J264" s="141">
        <f>950-1.9</f>
        <v>948.1</v>
      </c>
      <c r="K264" s="57"/>
      <c r="L264" s="149"/>
    </row>
    <row r="265" spans="1:16" s="61" customFormat="1" ht="17.25" customHeight="1">
      <c r="A265" s="132" t="s">
        <v>115</v>
      </c>
      <c r="B265" s="94" t="s">
        <v>164</v>
      </c>
      <c r="C265" s="95">
        <v>965</v>
      </c>
      <c r="D265" s="96" t="s">
        <v>165</v>
      </c>
      <c r="E265" s="95"/>
      <c r="F265" s="95"/>
      <c r="G265" s="95"/>
      <c r="H265" s="95"/>
      <c r="I265" s="133"/>
      <c r="J265" s="97">
        <f>J266</f>
        <v>4519.7</v>
      </c>
      <c r="K265" s="62">
        <f>K266</f>
        <v>0</v>
      </c>
      <c r="L265" s="153"/>
      <c r="M265" s="84"/>
      <c r="P265" s="172"/>
    </row>
    <row r="266" spans="1:13" ht="14.25" customHeight="1">
      <c r="A266" s="117" t="s">
        <v>244</v>
      </c>
      <c r="B266" s="99" t="s">
        <v>62</v>
      </c>
      <c r="C266" s="100">
        <v>965</v>
      </c>
      <c r="D266" s="101" t="s">
        <v>78</v>
      </c>
      <c r="E266" s="101"/>
      <c r="F266" s="100"/>
      <c r="G266" s="100"/>
      <c r="H266" s="100"/>
      <c r="I266" s="126"/>
      <c r="J266" s="126">
        <f>J267+J270</f>
        <v>4519.7</v>
      </c>
      <c r="K266" s="57"/>
      <c r="L266" s="149"/>
      <c r="M266" s="3"/>
    </row>
    <row r="267" spans="1:13" ht="25.5" hidden="1">
      <c r="A267" s="104" t="s">
        <v>283</v>
      </c>
      <c r="B267" s="108" t="s">
        <v>322</v>
      </c>
      <c r="C267" s="105">
        <v>965</v>
      </c>
      <c r="D267" s="106" t="s">
        <v>78</v>
      </c>
      <c r="E267" s="106" t="s">
        <v>316</v>
      </c>
      <c r="F267" s="105"/>
      <c r="G267" s="105"/>
      <c r="H267" s="105"/>
      <c r="I267" s="110"/>
      <c r="J267" s="110">
        <f>J268</f>
        <v>0</v>
      </c>
      <c r="K267" s="57"/>
      <c r="L267" s="149"/>
      <c r="M267" s="3"/>
    </row>
    <row r="268" spans="1:13" ht="17.25" customHeight="1" hidden="1">
      <c r="A268" s="60" t="s">
        <v>284</v>
      </c>
      <c r="B268" s="15" t="s">
        <v>133</v>
      </c>
      <c r="C268" s="16">
        <v>965</v>
      </c>
      <c r="D268" s="23" t="s">
        <v>78</v>
      </c>
      <c r="E268" s="23" t="s">
        <v>316</v>
      </c>
      <c r="F268" s="17"/>
      <c r="G268" s="16"/>
      <c r="H268" s="16">
        <v>200</v>
      </c>
      <c r="I268" s="45"/>
      <c r="J268" s="8">
        <f>J269</f>
        <v>0</v>
      </c>
      <c r="K268" s="8"/>
      <c r="L268" s="149"/>
      <c r="M268" s="3"/>
    </row>
    <row r="269" spans="1:12" ht="25.5" customHeight="1" hidden="1">
      <c r="A269" s="72" t="s">
        <v>285</v>
      </c>
      <c r="B269" s="15" t="s">
        <v>134</v>
      </c>
      <c r="C269" s="16">
        <v>965</v>
      </c>
      <c r="D269" s="17" t="s">
        <v>78</v>
      </c>
      <c r="E269" s="17" t="s">
        <v>316</v>
      </c>
      <c r="F269" s="16"/>
      <c r="G269" s="16"/>
      <c r="H269" s="23" t="s">
        <v>126</v>
      </c>
      <c r="I269" s="45"/>
      <c r="J269" s="141"/>
      <c r="K269" s="57"/>
      <c r="L269" s="149"/>
    </row>
    <row r="270" spans="1:12" ht="24.75" customHeight="1">
      <c r="A270" s="104" t="s">
        <v>400</v>
      </c>
      <c r="B270" s="108" t="s">
        <v>99</v>
      </c>
      <c r="C270" s="105">
        <v>965</v>
      </c>
      <c r="D270" s="106" t="s">
        <v>78</v>
      </c>
      <c r="E270" s="106" t="s">
        <v>317</v>
      </c>
      <c r="F270" s="105"/>
      <c r="G270" s="105"/>
      <c r="H270" s="105"/>
      <c r="I270" s="110"/>
      <c r="J270" s="110">
        <f>J271</f>
        <v>4519.7</v>
      </c>
      <c r="K270" s="57"/>
      <c r="L270" s="149"/>
    </row>
    <row r="271" spans="1:12" ht="17.25" customHeight="1">
      <c r="A271" s="60" t="s">
        <v>246</v>
      </c>
      <c r="B271" s="15" t="s">
        <v>344</v>
      </c>
      <c r="C271" s="16">
        <v>965</v>
      </c>
      <c r="D271" s="23" t="s">
        <v>78</v>
      </c>
      <c r="E271" s="23" t="s">
        <v>317</v>
      </c>
      <c r="F271" s="17"/>
      <c r="G271" s="16"/>
      <c r="H271" s="16">
        <v>200</v>
      </c>
      <c r="I271" s="45"/>
      <c r="J271" s="8">
        <f>J272</f>
        <v>4519.7</v>
      </c>
      <c r="K271" s="8"/>
      <c r="L271" s="149"/>
    </row>
    <row r="272" spans="1:16" ht="30" customHeight="1">
      <c r="A272" s="72" t="s">
        <v>247</v>
      </c>
      <c r="B272" s="15" t="s">
        <v>134</v>
      </c>
      <c r="C272" s="16">
        <v>965</v>
      </c>
      <c r="D272" s="17" t="s">
        <v>78</v>
      </c>
      <c r="E272" s="17" t="s">
        <v>317</v>
      </c>
      <c r="F272" s="16"/>
      <c r="G272" s="16"/>
      <c r="H272" s="23" t="s">
        <v>126</v>
      </c>
      <c r="I272" s="45"/>
      <c r="J272" s="141">
        <f>4500-79.7-0.6+100</f>
        <v>4519.7</v>
      </c>
      <c r="K272" s="57"/>
      <c r="L272" s="149"/>
      <c r="M272" s="82">
        <v>100</v>
      </c>
      <c r="P272" s="54">
        <v>100</v>
      </c>
    </row>
    <row r="273" spans="1:12" ht="18.75" customHeight="1">
      <c r="A273" s="72"/>
      <c r="B273" s="53" t="s">
        <v>166</v>
      </c>
      <c r="C273" s="16"/>
      <c r="D273" s="16"/>
      <c r="E273" s="16"/>
      <c r="F273" s="16"/>
      <c r="G273" s="4"/>
      <c r="H273" s="4"/>
      <c r="I273" s="13"/>
      <c r="J273" s="14">
        <f>J23+J51+J12</f>
        <v>249031.77</v>
      </c>
      <c r="K273" s="14"/>
      <c r="L273" s="146"/>
    </row>
    <row r="274" spans="1:5" ht="15">
      <c r="A274" s="80"/>
      <c r="E274" s="54"/>
    </row>
    <row r="275" spans="1:5" ht="15">
      <c r="A275" s="80"/>
      <c r="E275" s="54"/>
    </row>
    <row r="276" spans="1:5" ht="15">
      <c r="A276" s="80"/>
      <c r="E276" s="54"/>
    </row>
    <row r="277" spans="1:5" ht="15">
      <c r="A277" s="80"/>
      <c r="E277" s="54"/>
    </row>
    <row r="278" spans="1:5" ht="15">
      <c r="A278" s="80"/>
      <c r="E278" s="54"/>
    </row>
    <row r="279" spans="1:5" ht="15">
      <c r="A279" s="80"/>
      <c r="E279" s="54"/>
    </row>
    <row r="280" spans="1:5" ht="15">
      <c r="A280" s="80"/>
      <c r="E280" s="54"/>
    </row>
    <row r="281" spans="1:5" ht="15">
      <c r="A281" s="80"/>
      <c r="E281" s="54"/>
    </row>
    <row r="282" spans="1:12" ht="12.75">
      <c r="A282" s="80"/>
      <c r="E282" s="54"/>
      <c r="I282" s="3"/>
      <c r="J282" s="3"/>
      <c r="K282" s="3"/>
      <c r="L282" s="3"/>
    </row>
    <row r="283" spans="1:12" ht="12.75">
      <c r="A283" s="80"/>
      <c r="E283" s="54"/>
      <c r="I283" s="3"/>
      <c r="J283" s="3"/>
      <c r="K283" s="3"/>
      <c r="L283" s="3"/>
    </row>
    <row r="284" spans="1:12" ht="12.75">
      <c r="A284" s="80"/>
      <c r="E284" s="54"/>
      <c r="I284" s="3"/>
      <c r="J284" s="3"/>
      <c r="K284" s="3"/>
      <c r="L284" s="3"/>
    </row>
    <row r="285" spans="1:5" ht="15">
      <c r="A285" s="80"/>
      <c r="E285" s="54"/>
    </row>
    <row r="286" spans="1:5" ht="15">
      <c r="A286" s="80"/>
      <c r="E286" s="54"/>
    </row>
    <row r="287" spans="1:5" ht="15">
      <c r="A287" s="80"/>
      <c r="E287" s="54"/>
    </row>
    <row r="288" spans="1:5" ht="15">
      <c r="A288" s="80"/>
      <c r="E288" s="54"/>
    </row>
    <row r="289" spans="1:5" ht="15">
      <c r="A289" s="80"/>
      <c r="E289" s="54"/>
    </row>
    <row r="290" spans="1:5" ht="15">
      <c r="A290" s="80"/>
      <c r="E290" s="54"/>
    </row>
    <row r="291" spans="1:5" ht="15">
      <c r="A291" s="80"/>
      <c r="E291" s="54"/>
    </row>
    <row r="292" spans="1:5" ht="15">
      <c r="A292" s="80"/>
      <c r="E292" s="54"/>
    </row>
    <row r="293" spans="1:5" ht="15">
      <c r="A293" s="80"/>
      <c r="E293" s="54"/>
    </row>
    <row r="294" ht="15">
      <c r="E294" s="54"/>
    </row>
    <row r="295" ht="15">
      <c r="E295" s="54"/>
    </row>
    <row r="296" ht="15">
      <c r="E296" s="54"/>
    </row>
    <row r="297" ht="15">
      <c r="E297" s="54"/>
    </row>
    <row r="298" spans="1:5" ht="15">
      <c r="A298" s="3"/>
      <c r="E298" s="54"/>
    </row>
    <row r="299" spans="1:5" ht="15">
      <c r="A299" s="3"/>
      <c r="E299" s="54"/>
    </row>
    <row r="300" spans="1:5" ht="15">
      <c r="A300" s="3"/>
      <c r="E300" s="54"/>
    </row>
    <row r="301" ht="15">
      <c r="E301" s="54"/>
    </row>
    <row r="302" ht="15">
      <c r="E302" s="54"/>
    </row>
    <row r="303" ht="15">
      <c r="E303" s="54"/>
    </row>
    <row r="304" ht="15">
      <c r="E304" s="54"/>
    </row>
    <row r="305" ht="15">
      <c r="E305" s="54"/>
    </row>
    <row r="306" ht="15">
      <c r="E306" s="54"/>
    </row>
    <row r="307" ht="15">
      <c r="E307" s="54"/>
    </row>
    <row r="308" ht="15">
      <c r="E308" s="54"/>
    </row>
    <row r="309" ht="15">
      <c r="E309" s="54"/>
    </row>
    <row r="310" ht="15">
      <c r="E310" s="54"/>
    </row>
    <row r="311" ht="15">
      <c r="E311" s="54"/>
    </row>
    <row r="312" ht="15">
      <c r="E312" s="54"/>
    </row>
    <row r="313" ht="15">
      <c r="E313" s="54"/>
    </row>
    <row r="314" ht="15">
      <c r="E314" s="54"/>
    </row>
    <row r="315" ht="15">
      <c r="E315" s="54"/>
    </row>
    <row r="316" ht="15">
      <c r="E316" s="54"/>
    </row>
    <row r="317" ht="15">
      <c r="E317" s="54"/>
    </row>
    <row r="318" ht="15">
      <c r="E318" s="54"/>
    </row>
    <row r="319" ht="15">
      <c r="E319" s="54"/>
    </row>
    <row r="320" ht="15">
      <c r="E320" s="54"/>
    </row>
    <row r="321" ht="15">
      <c r="E321" s="54"/>
    </row>
    <row r="322" ht="15">
      <c r="E322" s="54"/>
    </row>
    <row r="323" ht="15">
      <c r="E323" s="54"/>
    </row>
    <row r="324" ht="15">
      <c r="E324" s="54"/>
    </row>
    <row r="325" ht="15">
      <c r="E325" s="54"/>
    </row>
    <row r="326" ht="15">
      <c r="E326" s="54"/>
    </row>
    <row r="327" ht="15">
      <c r="E327" s="54"/>
    </row>
    <row r="328" ht="15">
      <c r="E328" s="54"/>
    </row>
    <row r="329" ht="15">
      <c r="E329" s="54"/>
    </row>
    <row r="330" ht="15">
      <c r="E330" s="54"/>
    </row>
    <row r="331" ht="15">
      <c r="E331" s="54"/>
    </row>
    <row r="332" ht="15">
      <c r="E332" s="54"/>
    </row>
    <row r="333" ht="15">
      <c r="E333" s="54"/>
    </row>
    <row r="334" ht="15">
      <c r="E334" s="54"/>
    </row>
    <row r="335" ht="15">
      <c r="E335" s="54"/>
    </row>
    <row r="336" ht="15">
      <c r="E336" s="54"/>
    </row>
    <row r="337" ht="15">
      <c r="E337" s="54"/>
    </row>
    <row r="338" ht="15">
      <c r="E338" s="54"/>
    </row>
    <row r="339" ht="15">
      <c r="E339" s="54"/>
    </row>
    <row r="340" ht="15">
      <c r="E340" s="54"/>
    </row>
    <row r="341" ht="15">
      <c r="E341" s="54"/>
    </row>
    <row r="342" ht="15">
      <c r="E342" s="54"/>
    </row>
    <row r="343" ht="15">
      <c r="E343" s="54"/>
    </row>
    <row r="344" ht="15">
      <c r="E344" s="54"/>
    </row>
    <row r="345" ht="15">
      <c r="E345" s="54"/>
    </row>
    <row r="346" ht="15">
      <c r="E346" s="54"/>
    </row>
    <row r="347" ht="15">
      <c r="E347" s="54"/>
    </row>
    <row r="348" ht="15">
      <c r="E348" s="54"/>
    </row>
    <row r="349" ht="15">
      <c r="E349" s="54"/>
    </row>
    <row r="350" ht="15">
      <c r="E350" s="54"/>
    </row>
    <row r="351" ht="15">
      <c r="E351" s="54"/>
    </row>
    <row r="352" ht="15">
      <c r="E352" s="54"/>
    </row>
    <row r="353" ht="15">
      <c r="E353" s="54"/>
    </row>
    <row r="354" ht="15">
      <c r="E354" s="54"/>
    </row>
    <row r="355" ht="15">
      <c r="E355" s="54"/>
    </row>
    <row r="356" ht="15">
      <c r="E356" s="54"/>
    </row>
    <row r="357" ht="15">
      <c r="E357" s="54"/>
    </row>
    <row r="358" ht="15">
      <c r="E358" s="54"/>
    </row>
    <row r="359" ht="15">
      <c r="E359" s="54"/>
    </row>
    <row r="360" ht="15">
      <c r="E360" s="54"/>
    </row>
    <row r="361" ht="15">
      <c r="E361" s="54"/>
    </row>
    <row r="362" ht="15">
      <c r="E362" s="54"/>
    </row>
    <row r="363" ht="15">
      <c r="E363" s="54"/>
    </row>
    <row r="364" ht="15">
      <c r="E364" s="54"/>
    </row>
    <row r="365" ht="15">
      <c r="E365" s="54"/>
    </row>
    <row r="366" ht="15">
      <c r="E366" s="54"/>
    </row>
    <row r="367" ht="15">
      <c r="E367" s="54"/>
    </row>
    <row r="368" ht="15">
      <c r="E368" s="54"/>
    </row>
    <row r="369" ht="15">
      <c r="E369" s="54"/>
    </row>
    <row r="370" ht="15">
      <c r="E370" s="54"/>
    </row>
    <row r="371" ht="15">
      <c r="E371" s="54"/>
    </row>
    <row r="372" ht="15">
      <c r="E372" s="54"/>
    </row>
    <row r="373" ht="15">
      <c r="E373" s="54"/>
    </row>
    <row r="374" ht="15">
      <c r="E374" s="54"/>
    </row>
    <row r="375" ht="15">
      <c r="E375" s="54"/>
    </row>
    <row r="376" ht="15">
      <c r="E376" s="54"/>
    </row>
    <row r="377" ht="15">
      <c r="E377" s="54"/>
    </row>
    <row r="378" ht="15">
      <c r="E378" s="54"/>
    </row>
    <row r="379" ht="15">
      <c r="E379" s="54"/>
    </row>
    <row r="380" ht="15">
      <c r="E380" s="54"/>
    </row>
    <row r="381" ht="15">
      <c r="E381" s="54"/>
    </row>
    <row r="382" ht="15">
      <c r="E382" s="54"/>
    </row>
    <row r="383" ht="15">
      <c r="E383" s="54"/>
    </row>
    <row r="384" ht="15">
      <c r="E384" s="54"/>
    </row>
    <row r="385" ht="15">
      <c r="E385" s="54"/>
    </row>
    <row r="386" ht="15">
      <c r="E386" s="54"/>
    </row>
    <row r="387" ht="15">
      <c r="E387" s="54"/>
    </row>
    <row r="388" ht="15">
      <c r="E388" s="54"/>
    </row>
    <row r="389" ht="15">
      <c r="E389" s="54"/>
    </row>
    <row r="390" ht="15">
      <c r="E390" s="54"/>
    </row>
    <row r="391" ht="15">
      <c r="E391" s="54"/>
    </row>
    <row r="392" ht="15">
      <c r="E392" s="54"/>
    </row>
    <row r="393" ht="15">
      <c r="E393" s="54"/>
    </row>
    <row r="394" ht="15">
      <c r="E394" s="54"/>
    </row>
    <row r="395" ht="15">
      <c r="E395" s="54"/>
    </row>
    <row r="396" ht="15">
      <c r="E396" s="54"/>
    </row>
    <row r="397" ht="15">
      <c r="E397" s="54"/>
    </row>
    <row r="398" ht="15">
      <c r="E398" s="54"/>
    </row>
    <row r="399" ht="15">
      <c r="E399" s="54"/>
    </row>
    <row r="400" ht="15">
      <c r="E400" s="54"/>
    </row>
    <row r="401" ht="15">
      <c r="E401" s="54"/>
    </row>
    <row r="402" ht="15">
      <c r="E402" s="54"/>
    </row>
    <row r="403" ht="15">
      <c r="E403" s="54"/>
    </row>
    <row r="404" ht="15">
      <c r="E404" s="54"/>
    </row>
    <row r="405" ht="15">
      <c r="E405" s="54"/>
    </row>
    <row r="406" ht="15">
      <c r="E406" s="54"/>
    </row>
  </sheetData>
  <sheetProtection/>
  <mergeCells count="5">
    <mergeCell ref="E5:J5"/>
    <mergeCell ref="A6:J6"/>
    <mergeCell ref="A7:J7"/>
    <mergeCell ref="A8:J8"/>
    <mergeCell ref="A9:J9"/>
  </mergeCells>
  <printOptions/>
  <pageMargins left="0.35433070866141736" right="0.2362204724409449" top="0.3937007874015748" bottom="0.4724409448818898" header="0.5118110236220472" footer="0.5118110236220472"/>
  <pageSetup fitToHeight="4" horizontalDpi="600" verticalDpi="600" orientation="portrait" paperSize="9" scale="54" r:id="rId1"/>
  <rowBreaks count="3" manualBreakCount="3">
    <brk id="67" max="14" man="1"/>
    <brk id="150" max="14" man="1"/>
    <brk id="2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.75"/>
  <cols>
    <col min="2" max="2" width="73.7539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2019-07-25T11:16:44Z</cp:lastPrinted>
  <dcterms:created xsi:type="dcterms:W3CDTF">2009-11-25T09:32:13Z</dcterms:created>
  <dcterms:modified xsi:type="dcterms:W3CDTF">2019-07-25T11:24:26Z</dcterms:modified>
  <cp:category/>
  <cp:version/>
  <cp:contentType/>
  <cp:contentStatus/>
</cp:coreProperties>
</file>